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19440" windowHeight="15000"/>
  </bookViews>
  <sheets>
    <sheet name="Лист1" sheetId="1" r:id="rId1"/>
    <sheet name="Лист2" sheetId="2" r:id="rId2"/>
    <sheet name="Лист3" sheetId="3" r:id="rId3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11" i="1"/>
  <c r="E12"/>
  <c r="E13"/>
  <c r="E14"/>
  <c r="E17"/>
  <c r="E18"/>
  <c r="E19"/>
  <c r="E22"/>
  <c r="E25"/>
  <c r="E27"/>
  <c r="E33"/>
  <c r="E35"/>
  <c r="E36"/>
  <c r="E37"/>
  <c r="E38"/>
  <c r="E39"/>
  <c r="E40"/>
  <c r="E45"/>
  <c r="E46"/>
  <c r="E47"/>
  <c r="E50"/>
  <c r="E52"/>
  <c r="E53"/>
  <c r="E54"/>
  <c r="E55"/>
  <c r="E56"/>
  <c r="E57"/>
  <c r="E58"/>
  <c r="E59"/>
  <c r="E60"/>
  <c r="D30"/>
  <c r="D52"/>
  <c r="D54"/>
  <c r="D32"/>
  <c r="E32" s="1"/>
  <c r="D34"/>
  <c r="D29" l="1"/>
  <c r="D10"/>
  <c r="E10" s="1"/>
  <c r="C51"/>
  <c r="D51"/>
  <c r="E51" s="1"/>
  <c r="D46"/>
  <c r="C34"/>
  <c r="E34" s="1"/>
  <c r="C10"/>
  <c r="D26"/>
  <c r="D24"/>
  <c r="D9" l="1"/>
  <c r="E9" s="1"/>
  <c r="D17"/>
  <c r="D21"/>
  <c r="D28"/>
  <c r="D44"/>
  <c r="E44" s="1"/>
  <c r="D49"/>
  <c r="D48" s="1"/>
  <c r="C44"/>
  <c r="C46"/>
  <c r="C49"/>
  <c r="C32"/>
  <c r="C30"/>
  <c r="C24"/>
  <c r="E24" s="1"/>
  <c r="C26"/>
  <c r="E26" s="1"/>
  <c r="C21"/>
  <c r="E21" s="1"/>
  <c r="C18"/>
  <c r="C17" s="1"/>
  <c r="C9"/>
  <c r="F44"/>
  <c r="F49"/>
  <c r="F48" s="1"/>
  <c r="F24"/>
  <c r="F26"/>
  <c r="F32"/>
  <c r="F30"/>
  <c r="F21"/>
  <c r="F18"/>
  <c r="F17" s="1"/>
  <c r="F10"/>
  <c r="F9" s="1"/>
  <c r="C48" l="1"/>
  <c r="E48" s="1"/>
  <c r="E49"/>
  <c r="C29"/>
  <c r="C23"/>
  <c r="C43"/>
  <c r="C42" s="1"/>
  <c r="C41" s="1"/>
  <c r="D43"/>
  <c r="E43" s="1"/>
  <c r="D23"/>
  <c r="D20" s="1"/>
  <c r="F23"/>
  <c r="F29"/>
  <c r="F28" s="1"/>
  <c r="F57"/>
  <c r="C28" l="1"/>
  <c r="E28" s="1"/>
  <c r="E29"/>
  <c r="C20"/>
  <c r="E23"/>
  <c r="D42"/>
  <c r="D41" l="1"/>
  <c r="E41" s="1"/>
  <c r="E42"/>
  <c r="C8"/>
  <c r="C61" s="1"/>
  <c r="E20"/>
  <c r="F51"/>
  <c r="F52"/>
  <c r="F46"/>
  <c r="F43" s="1"/>
  <c r="F42" l="1"/>
  <c r="F41" s="1"/>
  <c r="F20"/>
  <c r="F8" s="1"/>
  <c r="F61" l="1"/>
  <c r="D8"/>
  <c r="D61" l="1"/>
  <c r="E61" s="1"/>
  <c r="E8"/>
</calcChain>
</file>

<file path=xl/sharedStrings.xml><?xml version="1.0" encoding="utf-8"?>
<sst xmlns="http://schemas.openxmlformats.org/spreadsheetml/2006/main" count="113" uniqueCount="109">
  <si>
    <t>КБК</t>
  </si>
  <si>
    <t>Наименование доходов</t>
  </si>
  <si>
    <t>НАЛОГОВЫЕ И НЕНАЛОГОВЫЕ ДОХОДЫ</t>
  </si>
  <si>
    <t>НАЛОГИ НА ПРИБЫЛЬ, Д О Х О Д Ы</t>
  </si>
  <si>
    <t>Налог на доходы физических лиц</t>
  </si>
  <si>
    <t>Налоги на совокупный доход</t>
  </si>
  <si>
    <t>Единый сельскохозяйственный налог</t>
  </si>
  <si>
    <t>НАЛОГИ НА ИМУЩЕСТВО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</si>
  <si>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</si>
  <si>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</si>
  <si>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</si>
  <si>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</si>
  <si>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 сельских поселений</t>
  </si>
  <si>
    <t>Земельный налог с физических лиц</t>
  </si>
  <si>
    <t>Земельный налог с физических лиц, обладающих земельным участком, расположенным в границах сельских поселений</t>
  </si>
  <si>
    <t>ДОХОДЫ ОТ использования имущества, находящегося в государственной и муниципальной собственности</t>
  </si>
  <si>
    <t>Доходы, получаемые в виде арендной платы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</si>
  <si>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</si>
  <si>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</si>
  <si>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 на поддержку мер по обеспечению сбалансированности бюджетов</t>
  </si>
  <si>
    <t>Дотации бюджетам  сельских поселений на поддержку мер по обеспечению сбалансированности бюджетов</t>
  </si>
  <si>
    <t>Субвенции бюджетам бюджетной системы Российской Федерации</t>
  </si>
  <si>
    <t>Иные межбюджетные трансферты</t>
  </si>
  <si>
    <t>Межбюджетные трансферты,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</si>
  <si>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</si>
  <si>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ВСЕГО ДОХОДОВ</t>
  </si>
  <si>
    <t>Доходы, от сдачи в аренду имущества, находящегося в оперативном управлении органов государственной власти, органов местного самоуправления, государственных внебюджетных фондов и созданных ими учреждений (за исключением имущества бюджетных и автономных учреждений)</t>
  </si>
  <si>
    <t>Доходы,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бюджетных и автономных учреждений)</t>
  </si>
  <si>
    <t xml:space="preserve">  Доходы, получаемые в виде арендной платы, а также средства от продажи права на заключение договоров аренды за земли, находящиеся в собственности сельских поселений (за исключением земельных участков муниципальных бюджетных и автономных учреждений)</t>
  </si>
  <si>
    <t xml:space="preserve">  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</si>
  <si>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 xml:space="preserve">  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</si>
  <si>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</si>
  <si>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</si>
  <si>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По кодам классификации доходов бюджета</t>
  </si>
  <si>
    <t>% исполнения</t>
  </si>
  <si>
    <t xml:space="preserve"> Доходы бюджета  Московского сельского поселения</t>
  </si>
  <si>
    <t>Прочие безвозмездные поступления в бюджеты сельских поселений</t>
  </si>
  <si>
    <t>Прочие безвозмездные поступления</t>
  </si>
  <si>
    <t>000 2 07 00000 00 0000 000</t>
  </si>
  <si>
    <t>000 2 07 05000 10 0000 150</t>
  </si>
  <si>
    <t>000 2 07 05030 10 0000 150</t>
  </si>
  <si>
    <t>Доходы от  продажи материальных и нематери альных активов</t>
  </si>
  <si>
    <t xml:space="preserve">  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</si>
  <si>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 xml:space="preserve">  Доходы от продажи земельных участков, находящихся в собственности сельских поселений (за исключением земельных участков муниципальных бюджетных и автономных учреждений)</t>
  </si>
  <si>
    <t>000 1 14 06000 00 0000 430</t>
  </si>
  <si>
    <t>000 1 14 06020 00 0000 430</t>
  </si>
  <si>
    <t>000 1 14 06025 10 0000 430</t>
  </si>
  <si>
    <t>Доходы от продажи земельных участков, находящихся в государственной и муниципальной собственности</t>
  </si>
  <si>
    <t xml:space="preserve">Дотации бюджетам бюджетной системы Российской Федерации </t>
  </si>
  <si>
    <t>Дотации на выравнивание бюджетной обеспеченности из бюджетов муниципального района,городских округов с внутригородским делением</t>
  </si>
  <si>
    <t>Дотации бюджетам сельских поселений на выравнивание бюджетной обеспеченности из бюджетов муниципальных районов</t>
  </si>
  <si>
    <t>Субвенции бюджетам  на осуществление  первичного воинского учета органами местного самоуправления поселений,муниципальных и городских округов</t>
  </si>
  <si>
    <t>рублей</t>
  </si>
  <si>
    <t>Доходы от реализации  имущества, находящегося в оперативном   управлении учреждений, находящихся   в ведении органов управления сельских поселений (за исключением имущества муниципальных бюджетных и автономных учреждений), в части реализации основных средств по указанному имуществу</t>
  </si>
  <si>
    <t>Доходы от реализации  имущества, находящегося в государственной и муниципальной собственности (за исключением движимого имущества бюджетных и автономных учреждений), а также имущества  государственных и муниципальных унитарных предприятий,в том числе казенных</t>
  </si>
  <si>
    <t>Доходы от реализации  имущества, находящегося в собственности сельских поселений  (за исключением движимого имущества муниципальных  бюджетных и автономных учреждений), а также имущества муниципальных унитарных предприятий,в том числе казенных0 в части реализации основных средств по указанному имуществу</t>
  </si>
  <si>
    <t>182 1 00 00000 00 0000 000</t>
  </si>
  <si>
    <t>182 1 01 00000 00 0000 000</t>
  </si>
  <si>
    <t>182 1 01 02000 01 0000 110</t>
  </si>
  <si>
    <t>182 1 01 02010 01 0000 110</t>
  </si>
  <si>
    <t>182 1 01 02020 01 0000 110</t>
  </si>
  <si>
    <t>182 1 01 02030 01 0000 110</t>
  </si>
  <si>
    <t>182 1 05 00000 00 0000 000</t>
  </si>
  <si>
    <t>182 1 05 03000 10 0000 110</t>
  </si>
  <si>
    <t>182 1 05 03010 01 0000 110</t>
  </si>
  <si>
    <t>182 1 06 00000 00 0000 000</t>
  </si>
  <si>
    <t>182 1 06 01000 00 0000 110</t>
  </si>
  <si>
    <t>182 1 06 01030 10 0000 110</t>
  </si>
  <si>
    <t>182 1 06 06000 00 0000 110</t>
  </si>
  <si>
    <t>182 1 06 06030 00 0000 110</t>
  </si>
  <si>
    <t>182 1 06 06033 10 0000 110</t>
  </si>
  <si>
    <t>182 1 06 06040 00 0000 110</t>
  </si>
  <si>
    <t>182 1 06 06043 10 0000 110</t>
  </si>
  <si>
    <t>917 1 11 00000 00 0000 000</t>
  </si>
  <si>
    <t>917 1 11 05000 00 0000 120</t>
  </si>
  <si>
    <t>917 2 02 03000 00 0000 150</t>
  </si>
  <si>
    <t>Субвенции бюджетам сельских поселений на осуществление  первичного воинского учета органами местного самоуправления поселений,муниципальных и городских округов</t>
  </si>
  <si>
    <t>917 2 02 35118 00 0000 150</t>
  </si>
  <si>
    <t>917 2 02 35118 10 0000 150</t>
  </si>
  <si>
    <t>917 2 02 40014 10 0000 150</t>
  </si>
  <si>
    <t>917 2 02 40014 00 0000 150</t>
  </si>
  <si>
    <t>917 2 02 40000 00 0000 150</t>
  </si>
  <si>
    <t>917 2 02 15002 10 0000 150</t>
  </si>
  <si>
    <t>917 2 02 15002 00 0000 150</t>
  </si>
  <si>
    <t>917 2 02 16001 10 0000 150</t>
  </si>
  <si>
    <t>917 2 02 16001 00 0000 150</t>
  </si>
  <si>
    <t>917 1 14 02050 10 0000 410</t>
  </si>
  <si>
    <t>917 1 14 02000 00 0000 000</t>
  </si>
  <si>
    <t>917 1 11 05020 10 0000 120</t>
  </si>
  <si>
    <t>917 1 11 05025 10 0000 120</t>
  </si>
  <si>
    <t>917 1 11 05030 00 0000 120</t>
  </si>
  <si>
    <t>917 1 11 05035 10 0000 120</t>
  </si>
  <si>
    <t>917 1 14 00000 00 0000 000</t>
  </si>
  <si>
    <t>917 2 00 00000 00 0000 000</t>
  </si>
  <si>
    <t>917 2 02 00000 00 0000 000</t>
  </si>
  <si>
    <t>917 2 02 10000 00 0000 150</t>
  </si>
  <si>
    <t>917 202 49999 10 0000150</t>
  </si>
  <si>
    <t>917 2 02 49999 00 0000150</t>
  </si>
  <si>
    <t>Прочие межбюджетные трансферты передаваемые бюджетам сельских поселений</t>
  </si>
  <si>
    <t xml:space="preserve">Прочие межбюджетные трансферты передаваемые бюджетам </t>
  </si>
  <si>
    <t>917 2 08 05000 10 000 150</t>
  </si>
  <si>
    <t>917 2 08 00000 00 000 150</t>
  </si>
  <si>
    <t>Утверждено на 2025 год</t>
  </si>
  <si>
    <t>917 1 14 02053 10 0000 410</t>
  </si>
  <si>
    <t>182 1 01 02130 01 0000 110</t>
  </si>
  <si>
    <t xml:space="preserve">  Налог на доходы физических лиц в отношении  доходов, от долевого участия в организации,полученных физическим лицом ввиде дивидентов в части суммы налога не превышающих 650000 рублей</t>
  </si>
  <si>
    <t>Исполнено  за 2025 года</t>
  </si>
  <si>
    <t xml:space="preserve">Почепского муниципального района Брянской области за  2025  год </t>
  </si>
  <si>
    <t xml:space="preserve">Приложение № 1
к постановлению Московской сельской администрации Почепского района Брянской области от 15.06.2026г № 57 " Об утверждении отчета  об исполнении бюджета Московского сельского поселения Почепского муниципального района Брянской области за 2025 год                      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</si>
</sst>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>
  <numFmts count="1">
    <numFmt numFmtId="164" formatCode="#,##0.0"/>
  </numFmts>
  <fonts count="10">
    <font>
      <sz val="11"/>
      <color theme="1"/>
      <name val="Calibri"/>
      <family val="2"/>
      <charset val="204"/>
      <scheme val="minor"/>
    </font>
    <font>
      <sz val="8"/>
      <color rgb="FF000000"/>
      <name val="Arial Cy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sz val="12"/>
      <color rgb="FF000000"/>
      <name val="Arial Cyr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3">
      <alignment horizontal="left" wrapText="1" indent="2"/>
    </xf>
    <xf numFmtId="49" fontId="1" fillId="0" borderId="5">
      <alignment horizontal="center"/>
    </xf>
  </cellStyleXfs>
  <cellXfs count="38">
    <xf numFmtId="0" fontId="0" fillId="0" borderId="0" xfId="0"/>
    <xf numFmtId="0" fontId="0" fillId="0" borderId="0" xfId="0" applyFont="1" applyAlignment="1">
      <alignment wrapText="1"/>
    </xf>
    <xf numFmtId="0" fontId="0" fillId="0" borderId="0" xfId="0" applyAlignment="1"/>
    <xf numFmtId="0" fontId="2" fillId="0" borderId="1" xfId="0" applyFont="1" applyBorder="1"/>
    <xf numFmtId="0" fontId="3" fillId="0" borderId="1" xfId="0" applyFont="1" applyBorder="1" applyAlignment="1">
      <alignment vertical="top" wrapText="1"/>
    </xf>
    <xf numFmtId="4" fontId="3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justify" vertical="top" wrapText="1"/>
    </xf>
    <xf numFmtId="4" fontId="2" fillId="0" borderId="1" xfId="0" applyNumberFormat="1" applyFont="1" applyBorder="1" applyAlignment="1">
      <alignment horizontal="right" vertical="center" wrapText="1"/>
    </xf>
    <xf numFmtId="0" fontId="4" fillId="0" borderId="3" xfId="1" applyNumberFormat="1" applyFont="1" applyAlignment="1" applyProtection="1">
      <alignment horizontal="left" vertical="top" wrapText="1"/>
    </xf>
    <xf numFmtId="0" fontId="2" fillId="0" borderId="4" xfId="0" applyFont="1" applyBorder="1" applyAlignment="1">
      <alignment horizontal="justify" vertical="center" wrapText="1"/>
    </xf>
    <xf numFmtId="0" fontId="2" fillId="0" borderId="1" xfId="0" applyFont="1" applyBorder="1" applyAlignment="1"/>
    <xf numFmtId="0" fontId="2" fillId="0" borderId="1" xfId="0" applyFont="1" applyBorder="1" applyAlignment="1">
      <alignment horizontal="justify" wrapText="1"/>
    </xf>
    <xf numFmtId="0" fontId="2" fillId="0" borderId="1" xfId="0" applyFont="1" applyBorder="1" applyAlignment="1">
      <alignment vertical="top" wrapText="1"/>
    </xf>
    <xf numFmtId="0" fontId="5" fillId="0" borderId="1" xfId="0" applyFont="1" applyBorder="1"/>
    <xf numFmtId="0" fontId="5" fillId="0" borderId="0" xfId="0" applyFont="1"/>
    <xf numFmtId="0" fontId="3" fillId="0" borderId="0" xfId="0" applyFont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top" wrapText="1"/>
    </xf>
    <xf numFmtId="0" fontId="5" fillId="0" borderId="0" xfId="0" applyFont="1" applyAlignment="1">
      <alignment wrapText="1"/>
    </xf>
    <xf numFmtId="4" fontId="6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 wrapText="1"/>
    </xf>
    <xf numFmtId="4" fontId="7" fillId="0" borderId="1" xfId="0" applyNumberFormat="1" applyFont="1" applyBorder="1" applyAlignment="1">
      <alignment horizontal="right" vertical="center"/>
    </xf>
    <xf numFmtId="4" fontId="6" fillId="0" borderId="1" xfId="0" applyNumberFormat="1" applyFont="1" applyBorder="1" applyAlignment="1">
      <alignment horizontal="right" vertical="center"/>
    </xf>
    <xf numFmtId="49" fontId="8" fillId="0" borderId="5" xfId="2" applyNumberFormat="1" applyFont="1" applyProtection="1">
      <alignment horizontal="center"/>
    </xf>
    <xf numFmtId="0" fontId="3" fillId="0" borderId="1" xfId="0" applyFont="1" applyBorder="1" applyAlignment="1">
      <alignment horizontal="justify" wrapText="1"/>
    </xf>
    <xf numFmtId="0" fontId="4" fillId="0" borderId="3" xfId="1" applyNumberFormat="1" applyFont="1" applyProtection="1">
      <alignment horizontal="left" wrapText="1" indent="2"/>
    </xf>
    <xf numFmtId="0" fontId="9" fillId="0" borderId="6" xfId="0" applyFont="1" applyBorder="1" applyAlignment="1">
      <alignment horizontal="justify" vertical="top" wrapText="1"/>
    </xf>
    <xf numFmtId="164" fontId="6" fillId="0" borderId="1" xfId="0" applyNumberFormat="1" applyFont="1" applyBorder="1" applyAlignment="1">
      <alignment horizontal="right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2" xfId="0" applyFont="1" applyBorder="1" applyAlignment="1">
      <alignment horizontal="right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/>
    <xf numFmtId="0" fontId="5" fillId="0" borderId="0" xfId="0" applyFont="1" applyAlignment="1">
      <alignment wrapText="1"/>
    </xf>
  </cellXfs>
  <cellStyles count="3">
    <cellStyle name="xl30" xfId="1"/>
    <cellStyle name="xl41" xfId="2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62"/>
  <sheetViews>
    <sheetView tabSelected="1" view="pageBreakPreview" zoomScale="85" zoomScaleSheetLayoutView="85" workbookViewId="0">
      <selection activeCell="B1" sqref="B1:H1"/>
    </sheetView>
  </sheetViews>
  <sheetFormatPr defaultRowHeight="15"/>
  <cols>
    <col min="1" max="1" width="32.7109375" customWidth="1"/>
    <col min="2" max="2" width="66.85546875" customWidth="1"/>
    <col min="3" max="3" width="21.5703125" customWidth="1"/>
    <col min="4" max="4" width="24.85546875" customWidth="1"/>
    <col min="5" max="5" width="21" customWidth="1"/>
    <col min="6" max="6" width="0.140625" hidden="1" customWidth="1"/>
    <col min="7" max="7" width="3.28515625" customWidth="1"/>
    <col min="8" max="8" width="2.5703125" customWidth="1"/>
    <col min="9" max="9" width="30.42578125" customWidth="1"/>
  </cols>
  <sheetData>
    <row r="1" spans="1:9" ht="106.5" customHeight="1">
      <c r="A1" s="15"/>
      <c r="B1" s="32" t="s">
        <v>108</v>
      </c>
      <c r="C1" s="33"/>
      <c r="D1" s="33"/>
      <c r="E1" s="33"/>
      <c r="F1" s="33"/>
      <c r="G1" s="33"/>
      <c r="H1" s="33"/>
      <c r="I1" s="2"/>
    </row>
    <row r="2" spans="1:9" ht="64.5" hidden="1" customHeight="1">
      <c r="A2" s="15"/>
      <c r="B2" s="37"/>
      <c r="C2" s="36"/>
      <c r="D2" s="36"/>
      <c r="E2" s="36"/>
      <c r="F2" s="36"/>
      <c r="G2" s="36"/>
      <c r="H2" s="36"/>
    </row>
    <row r="3" spans="1:9" ht="35.25" customHeight="1">
      <c r="A3" s="15"/>
      <c r="B3" s="29" t="s">
        <v>35</v>
      </c>
      <c r="C3" s="30"/>
      <c r="D3" s="30"/>
      <c r="E3" s="30"/>
      <c r="F3" s="30"/>
      <c r="G3" s="30"/>
      <c r="H3" s="15"/>
    </row>
    <row r="4" spans="1:9" ht="15.75" customHeight="1">
      <c r="A4" s="15"/>
      <c r="B4" s="34" t="s">
        <v>107</v>
      </c>
      <c r="C4" s="35"/>
      <c r="D4" s="35"/>
      <c r="E4" s="36"/>
      <c r="F4" s="36"/>
      <c r="G4" s="15"/>
      <c r="H4" s="15"/>
    </row>
    <row r="5" spans="1:9" ht="18.75">
      <c r="A5" s="29" t="s">
        <v>33</v>
      </c>
      <c r="B5" s="30"/>
      <c r="C5" s="30"/>
      <c r="D5" s="30"/>
      <c r="E5" s="30"/>
      <c r="F5" s="30"/>
      <c r="G5" s="15"/>
      <c r="H5" s="15"/>
    </row>
    <row r="6" spans="1:9" ht="18.75">
      <c r="A6" s="15"/>
      <c r="B6" s="16"/>
      <c r="C6" s="15"/>
      <c r="D6" s="15"/>
      <c r="E6" s="31" t="s">
        <v>52</v>
      </c>
      <c r="F6" s="31"/>
      <c r="G6" s="15"/>
      <c r="H6" s="15"/>
    </row>
    <row r="7" spans="1:9" s="1" customFormat="1" ht="75.75" customHeight="1">
      <c r="A7" s="17" t="s">
        <v>0</v>
      </c>
      <c r="B7" s="17" t="s">
        <v>1</v>
      </c>
      <c r="C7" s="18" t="s">
        <v>102</v>
      </c>
      <c r="D7" s="18" t="s">
        <v>106</v>
      </c>
      <c r="E7" s="18" t="s">
        <v>34</v>
      </c>
      <c r="F7" s="18"/>
      <c r="G7" s="19"/>
      <c r="H7" s="19"/>
    </row>
    <row r="8" spans="1:9" ht="30.75" customHeight="1">
      <c r="A8" s="3" t="s">
        <v>56</v>
      </c>
      <c r="B8" s="4" t="s">
        <v>2</v>
      </c>
      <c r="C8" s="20">
        <f>SUM(C9+C17+C20+C28+C34)</f>
        <v>2769750</v>
      </c>
      <c r="D8" s="20">
        <f>SUM(D9+D17+D20+D28+D34)</f>
        <v>2795717.25</v>
      </c>
      <c r="E8" s="28">
        <f>D8/C8*100</f>
        <v>100.93753046303817</v>
      </c>
      <c r="F8" s="5">
        <f>SUM(F9+F17+F20+F28)</f>
        <v>0</v>
      </c>
    </row>
    <row r="9" spans="1:9" ht="40.5" customHeight="1">
      <c r="A9" s="3" t="s">
        <v>57</v>
      </c>
      <c r="B9" s="6" t="s">
        <v>3</v>
      </c>
      <c r="C9" s="20">
        <f>C10</f>
        <v>117000</v>
      </c>
      <c r="D9" s="20">
        <f>SUM(D10)</f>
        <v>103456.56</v>
      </c>
      <c r="E9" s="28">
        <f t="shared" ref="E9:E61" si="0">D9/C9*100</f>
        <v>88.424410256410255</v>
      </c>
      <c r="F9" s="5">
        <f>F10</f>
        <v>0</v>
      </c>
    </row>
    <row r="10" spans="1:9" ht="45.75" customHeight="1">
      <c r="A10" s="3" t="s">
        <v>58</v>
      </c>
      <c r="B10" s="7" t="s">
        <v>4</v>
      </c>
      <c r="C10" s="21">
        <f>SUM(C11+C12+C16+C13)</f>
        <v>117000</v>
      </c>
      <c r="D10" s="21">
        <f>SUM(D11+D12+D16+D13+D15)</f>
        <v>103456.56</v>
      </c>
      <c r="E10" s="28">
        <f t="shared" si="0"/>
        <v>88.424410256410255</v>
      </c>
      <c r="F10" s="8">
        <f>SUM(F11:F16)</f>
        <v>0</v>
      </c>
    </row>
    <row r="11" spans="1:9" ht="117.75" customHeight="1">
      <c r="A11" s="3" t="s">
        <v>59</v>
      </c>
      <c r="B11" s="9" t="s">
        <v>31</v>
      </c>
      <c r="C11" s="21">
        <v>116000</v>
      </c>
      <c r="D11" s="21">
        <v>89501.82</v>
      </c>
      <c r="E11" s="28">
        <f t="shared" si="0"/>
        <v>77.156741379310361</v>
      </c>
      <c r="F11" s="8">
        <v>0</v>
      </c>
    </row>
    <row r="12" spans="1:9" ht="162" customHeight="1">
      <c r="A12" s="3" t="s">
        <v>60</v>
      </c>
      <c r="B12" s="10" t="s">
        <v>32</v>
      </c>
      <c r="C12" s="21">
        <v>1000</v>
      </c>
      <c r="D12" s="21">
        <v>8642.42</v>
      </c>
      <c r="E12" s="28">
        <f t="shared" si="0"/>
        <v>864.24199999999996</v>
      </c>
      <c r="F12" s="8">
        <v>0</v>
      </c>
    </row>
    <row r="13" spans="1:9" ht="0.75" hidden="1" customHeight="1">
      <c r="A13" s="3" t="s">
        <v>61</v>
      </c>
      <c r="B13" s="9" t="s">
        <v>30</v>
      </c>
      <c r="C13" s="21"/>
      <c r="D13" s="21"/>
      <c r="E13" s="28" t="e">
        <f t="shared" si="0"/>
        <v>#DIV/0!</v>
      </c>
      <c r="F13" s="8"/>
    </row>
    <row r="14" spans="1:9" ht="0.75" hidden="1" customHeight="1">
      <c r="A14" s="3"/>
      <c r="B14" s="9"/>
      <c r="C14" s="21"/>
      <c r="D14" s="21"/>
      <c r="E14" s="28" t="e">
        <f t="shared" si="0"/>
        <v>#DIV/0!</v>
      </c>
      <c r="F14" s="8"/>
    </row>
    <row r="15" spans="1:9" ht="52.5" customHeight="1">
      <c r="A15" s="3" t="s">
        <v>61</v>
      </c>
      <c r="B15" s="9" t="s">
        <v>30</v>
      </c>
      <c r="C15" s="21"/>
      <c r="D15" s="21">
        <v>5311.62</v>
      </c>
      <c r="E15" s="28">
        <v>0</v>
      </c>
      <c r="F15" s="8"/>
    </row>
    <row r="16" spans="1:9" ht="84.75" customHeight="1">
      <c r="A16" s="3" t="s">
        <v>104</v>
      </c>
      <c r="B16" s="9" t="s">
        <v>105</v>
      </c>
      <c r="C16" s="21">
        <v>0</v>
      </c>
      <c r="D16" s="21">
        <v>0.7</v>
      </c>
      <c r="E16" s="28">
        <v>0</v>
      </c>
      <c r="F16" s="8">
        <v>0</v>
      </c>
    </row>
    <row r="17" spans="1:6" ht="45.75" customHeight="1">
      <c r="A17" s="3" t="s">
        <v>62</v>
      </c>
      <c r="B17" s="6" t="s">
        <v>5</v>
      </c>
      <c r="C17" s="20">
        <f>SUM(C18)</f>
        <v>2000</v>
      </c>
      <c r="D17" s="20">
        <f>SUM(D18)</f>
        <v>2214</v>
      </c>
      <c r="E17" s="28">
        <f t="shared" si="0"/>
        <v>110.7</v>
      </c>
      <c r="F17" s="5">
        <f>F18</f>
        <v>0</v>
      </c>
    </row>
    <row r="18" spans="1:6" ht="48" customHeight="1">
      <c r="A18" s="3" t="s">
        <v>63</v>
      </c>
      <c r="B18" s="7" t="s">
        <v>6</v>
      </c>
      <c r="C18" s="21">
        <f>C19</f>
        <v>2000</v>
      </c>
      <c r="D18" s="21">
        <v>2214</v>
      </c>
      <c r="E18" s="28">
        <f t="shared" si="0"/>
        <v>110.7</v>
      </c>
      <c r="F18" s="8">
        <f>F19</f>
        <v>0</v>
      </c>
    </row>
    <row r="19" spans="1:6" ht="42" customHeight="1">
      <c r="A19" s="3" t="s">
        <v>64</v>
      </c>
      <c r="B19" s="7" t="s">
        <v>6</v>
      </c>
      <c r="C19" s="21">
        <v>2000</v>
      </c>
      <c r="D19" s="21">
        <v>2214</v>
      </c>
      <c r="E19" s="28">
        <f t="shared" si="0"/>
        <v>110.7</v>
      </c>
      <c r="F19" s="8">
        <v>0</v>
      </c>
    </row>
    <row r="20" spans="1:6" ht="40.5" customHeight="1">
      <c r="A20" s="3" t="s">
        <v>65</v>
      </c>
      <c r="B20" s="6" t="s">
        <v>7</v>
      </c>
      <c r="C20" s="20">
        <f>SUM(C21+C23)</f>
        <v>976000</v>
      </c>
      <c r="D20" s="20">
        <f>SUM(D21+D23)</f>
        <v>1015284.58</v>
      </c>
      <c r="E20" s="28">
        <f t="shared" si="0"/>
        <v>104.0250594262295</v>
      </c>
      <c r="F20" s="5">
        <f>SUM(F21+F23)</f>
        <v>0</v>
      </c>
    </row>
    <row r="21" spans="1:6" ht="51.75" customHeight="1">
      <c r="A21" s="3" t="s">
        <v>66</v>
      </c>
      <c r="B21" s="7" t="s">
        <v>8</v>
      </c>
      <c r="C21" s="21">
        <f>SUM(C22)</f>
        <v>150000</v>
      </c>
      <c r="D21" s="21">
        <f>SUM(D22)</f>
        <v>155643.87</v>
      </c>
      <c r="E21" s="28">
        <f t="shared" si="0"/>
        <v>103.76258</v>
      </c>
      <c r="F21" s="8">
        <f>F22</f>
        <v>0</v>
      </c>
    </row>
    <row r="22" spans="1:6" ht="78.75" customHeight="1">
      <c r="A22" s="3" t="s">
        <v>67</v>
      </c>
      <c r="B22" s="7" t="s">
        <v>9</v>
      </c>
      <c r="C22" s="21">
        <v>150000</v>
      </c>
      <c r="D22" s="21">
        <v>155643.87</v>
      </c>
      <c r="E22" s="28">
        <f t="shared" si="0"/>
        <v>103.76258</v>
      </c>
      <c r="F22" s="8">
        <v>0</v>
      </c>
    </row>
    <row r="23" spans="1:6" ht="38.25" customHeight="1">
      <c r="A23" s="3" t="s">
        <v>68</v>
      </c>
      <c r="B23" s="6" t="s">
        <v>10</v>
      </c>
      <c r="C23" s="20">
        <f>SUM(C24+C26)</f>
        <v>826000</v>
      </c>
      <c r="D23" s="20">
        <f>SUM(D24+D26)</f>
        <v>859640.71</v>
      </c>
      <c r="E23" s="28">
        <f t="shared" si="0"/>
        <v>104.07272518159807</v>
      </c>
      <c r="F23" s="5">
        <f>F24+F26</f>
        <v>0</v>
      </c>
    </row>
    <row r="24" spans="1:6" ht="47.25" customHeight="1">
      <c r="A24" s="3" t="s">
        <v>69</v>
      </c>
      <c r="B24" s="7" t="s">
        <v>11</v>
      </c>
      <c r="C24" s="21">
        <f>SUM(C25)</f>
        <v>357000</v>
      </c>
      <c r="D24" s="21">
        <f>SUM(D25)</f>
        <v>359229.6</v>
      </c>
      <c r="E24" s="28">
        <f t="shared" si="0"/>
        <v>100.62453781512603</v>
      </c>
      <c r="F24" s="8">
        <f>F25</f>
        <v>0</v>
      </c>
    </row>
    <row r="25" spans="1:6" ht="69.75" customHeight="1">
      <c r="A25" s="3" t="s">
        <v>70</v>
      </c>
      <c r="B25" s="7" t="s">
        <v>12</v>
      </c>
      <c r="C25" s="21">
        <v>357000</v>
      </c>
      <c r="D25" s="21">
        <v>359229.6</v>
      </c>
      <c r="E25" s="28">
        <f t="shared" si="0"/>
        <v>100.62453781512603</v>
      </c>
      <c r="F25" s="8">
        <v>0</v>
      </c>
    </row>
    <row r="26" spans="1:6" ht="45.75" customHeight="1">
      <c r="A26" s="3" t="s">
        <v>71</v>
      </c>
      <c r="B26" s="7" t="s">
        <v>13</v>
      </c>
      <c r="C26" s="21">
        <f>SUM(C27)</f>
        <v>469000</v>
      </c>
      <c r="D26" s="21">
        <f>SUM(D27)</f>
        <v>500411.11</v>
      </c>
      <c r="E26" s="28">
        <f t="shared" si="0"/>
        <v>106.69746481876332</v>
      </c>
      <c r="F26" s="8">
        <f>F27</f>
        <v>0</v>
      </c>
    </row>
    <row r="27" spans="1:6" ht="71.25" customHeight="1">
      <c r="A27" s="3" t="s">
        <v>72</v>
      </c>
      <c r="B27" s="7" t="s">
        <v>14</v>
      </c>
      <c r="C27" s="21">
        <v>469000</v>
      </c>
      <c r="D27" s="21">
        <v>500411.11</v>
      </c>
      <c r="E27" s="28">
        <f t="shared" si="0"/>
        <v>106.69746481876332</v>
      </c>
      <c r="F27" s="8">
        <v>0</v>
      </c>
    </row>
    <row r="28" spans="1:6" ht="72" customHeight="1">
      <c r="A28" s="3" t="s">
        <v>73</v>
      </c>
      <c r="B28" s="6" t="s">
        <v>15</v>
      </c>
      <c r="C28" s="23">
        <f>SUM(C29)</f>
        <v>60450</v>
      </c>
      <c r="D28" s="23">
        <f>SUM(D29)</f>
        <v>60462.11</v>
      </c>
      <c r="E28" s="28">
        <f t="shared" si="0"/>
        <v>100.02003308519438</v>
      </c>
      <c r="F28" s="5">
        <f>F29</f>
        <v>0</v>
      </c>
    </row>
    <row r="29" spans="1:6" ht="141.75" customHeight="1">
      <c r="A29" s="3" t="s">
        <v>74</v>
      </c>
      <c r="B29" s="7" t="s">
        <v>16</v>
      </c>
      <c r="C29" s="22">
        <f>SUM(C30+C32)</f>
        <v>60450</v>
      </c>
      <c r="D29" s="22">
        <f>SUM(D30+D32)</f>
        <v>60462.11</v>
      </c>
      <c r="E29" s="28">
        <f t="shared" si="0"/>
        <v>100.02003308519438</v>
      </c>
      <c r="F29" s="8">
        <f>SUM(F32+F30)</f>
        <v>0</v>
      </c>
    </row>
    <row r="30" spans="1:6" ht="112.5" customHeight="1">
      <c r="A30" s="3" t="s">
        <v>88</v>
      </c>
      <c r="B30" s="7" t="s">
        <v>29</v>
      </c>
      <c r="C30" s="22">
        <f>SUM(C31)</f>
        <v>450</v>
      </c>
      <c r="D30" s="22">
        <f>SUM(D31)</f>
        <v>462.11</v>
      </c>
      <c r="E30" s="28">
        <v>0</v>
      </c>
      <c r="F30" s="8">
        <f>SUM(F31)</f>
        <v>0</v>
      </c>
    </row>
    <row r="31" spans="1:6" ht="98.25" customHeight="1">
      <c r="A31" s="3" t="s">
        <v>89</v>
      </c>
      <c r="B31" s="7" t="s">
        <v>28</v>
      </c>
      <c r="C31" s="22">
        <v>450</v>
      </c>
      <c r="D31" s="22">
        <v>462.11</v>
      </c>
      <c r="E31" s="28">
        <v>0</v>
      </c>
      <c r="F31" s="8"/>
    </row>
    <row r="32" spans="1:6" ht="80.25" customHeight="1">
      <c r="A32" s="3" t="s">
        <v>90</v>
      </c>
      <c r="B32" s="7" t="s">
        <v>26</v>
      </c>
      <c r="C32" s="22">
        <f>SUM(C33)</f>
        <v>60000</v>
      </c>
      <c r="D32" s="22">
        <f>SUM(D33)</f>
        <v>60000</v>
      </c>
      <c r="E32" s="28">
        <f t="shared" si="0"/>
        <v>100</v>
      </c>
      <c r="F32" s="8">
        <f>F33</f>
        <v>0</v>
      </c>
    </row>
    <row r="33" spans="1:6" ht="99" customHeight="1">
      <c r="A33" s="11" t="s">
        <v>91</v>
      </c>
      <c r="B33" s="7" t="s">
        <v>27</v>
      </c>
      <c r="C33" s="22">
        <v>60000</v>
      </c>
      <c r="D33" s="22">
        <v>60000</v>
      </c>
      <c r="E33" s="28">
        <f t="shared" si="0"/>
        <v>100</v>
      </c>
      <c r="F33" s="8">
        <v>0</v>
      </c>
    </row>
    <row r="34" spans="1:6" ht="42" customHeight="1" thickBot="1">
      <c r="A34" s="24" t="s">
        <v>92</v>
      </c>
      <c r="B34" s="25" t="s">
        <v>41</v>
      </c>
      <c r="C34" s="22">
        <f>SUM(C35+C38)</f>
        <v>1614300</v>
      </c>
      <c r="D34" s="22">
        <f>SUM(D35+D38)</f>
        <v>1614300</v>
      </c>
      <c r="E34" s="28">
        <f t="shared" si="0"/>
        <v>100</v>
      </c>
      <c r="F34" s="8"/>
    </row>
    <row r="35" spans="1:6" ht="89.25" customHeight="1" thickBot="1">
      <c r="A35" s="24" t="s">
        <v>87</v>
      </c>
      <c r="B35" s="27" t="s">
        <v>54</v>
      </c>
      <c r="C35" s="22">
        <v>1614300</v>
      </c>
      <c r="D35" s="22">
        <v>1614300</v>
      </c>
      <c r="E35" s="28">
        <f t="shared" si="0"/>
        <v>100</v>
      </c>
      <c r="F35" s="8"/>
    </row>
    <row r="36" spans="1:6" ht="83.25" customHeight="1" thickBot="1">
      <c r="A36" s="24" t="s">
        <v>86</v>
      </c>
      <c r="B36" s="27" t="s">
        <v>55</v>
      </c>
      <c r="C36" s="22">
        <v>1614300</v>
      </c>
      <c r="D36" s="22">
        <v>1614300</v>
      </c>
      <c r="E36" s="28">
        <f t="shared" si="0"/>
        <v>100</v>
      </c>
      <c r="F36" s="8"/>
    </row>
    <row r="37" spans="1:6" ht="77.25" customHeight="1" thickBot="1">
      <c r="A37" s="24" t="s">
        <v>103</v>
      </c>
      <c r="B37" s="27" t="s">
        <v>53</v>
      </c>
      <c r="C37" s="22">
        <v>1614300</v>
      </c>
      <c r="D37" s="22">
        <v>1614300</v>
      </c>
      <c r="E37" s="28">
        <f t="shared" si="0"/>
        <v>100</v>
      </c>
      <c r="F37" s="8"/>
    </row>
    <row r="38" spans="1:6" ht="59.25" hidden="1" customHeight="1">
      <c r="A38" s="24" t="s">
        <v>44</v>
      </c>
      <c r="B38" s="26" t="s">
        <v>47</v>
      </c>
      <c r="C38" s="22">
        <v>0</v>
      </c>
      <c r="D38" s="22">
        <v>0</v>
      </c>
      <c r="E38" s="28" t="e">
        <f t="shared" si="0"/>
        <v>#DIV/0!</v>
      </c>
      <c r="F38" s="8"/>
    </row>
    <row r="39" spans="1:6" ht="81.75" hidden="1" customHeight="1">
      <c r="A39" s="24" t="s">
        <v>45</v>
      </c>
      <c r="B39" s="26" t="s">
        <v>42</v>
      </c>
      <c r="C39" s="22">
        <v>0</v>
      </c>
      <c r="D39" s="22">
        <v>0</v>
      </c>
      <c r="E39" s="28" t="e">
        <f t="shared" si="0"/>
        <v>#DIV/0!</v>
      </c>
      <c r="F39" s="8"/>
    </row>
    <row r="40" spans="1:6" ht="80.25" hidden="1" customHeight="1">
      <c r="A40" s="24" t="s">
        <v>46</v>
      </c>
      <c r="B40" s="26" t="s">
        <v>43</v>
      </c>
      <c r="C40" s="22">
        <v>0</v>
      </c>
      <c r="D40" s="22">
        <v>0</v>
      </c>
      <c r="E40" s="28" t="e">
        <f t="shared" si="0"/>
        <v>#DIV/0!</v>
      </c>
      <c r="F40" s="8"/>
    </row>
    <row r="41" spans="1:6" ht="41.25" customHeight="1">
      <c r="A41" s="3" t="s">
        <v>93</v>
      </c>
      <c r="B41" s="6" t="s">
        <v>17</v>
      </c>
      <c r="C41" s="23">
        <f>SUM(C42+C58)</f>
        <v>3264809</v>
      </c>
      <c r="D41" s="23">
        <f>SUM(D42+D58)</f>
        <v>3087448.5300000003</v>
      </c>
      <c r="E41" s="28">
        <f t="shared" si="0"/>
        <v>94.567508543378807</v>
      </c>
      <c r="F41" s="5" t="e">
        <f>F42</f>
        <v>#DIV/0!</v>
      </c>
    </row>
    <row r="42" spans="1:6" ht="77.25" customHeight="1">
      <c r="A42" s="3" t="s">
        <v>94</v>
      </c>
      <c r="B42" s="6" t="s">
        <v>18</v>
      </c>
      <c r="C42" s="23">
        <f>SUM(C43+C48+C51)</f>
        <v>3264809</v>
      </c>
      <c r="D42" s="23">
        <f>SUM(D43+D48+D51+D56)</f>
        <v>3087448.5300000003</v>
      </c>
      <c r="E42" s="28">
        <f t="shared" si="0"/>
        <v>94.567508543378807</v>
      </c>
      <c r="F42" s="5" t="e">
        <f>F43+F48+F51</f>
        <v>#DIV/0!</v>
      </c>
    </row>
    <row r="43" spans="1:6" ht="59.25" customHeight="1">
      <c r="A43" s="3" t="s">
        <v>95</v>
      </c>
      <c r="B43" s="7" t="s">
        <v>48</v>
      </c>
      <c r="C43" s="23">
        <f>SUM(C44+C46)</f>
        <v>171000</v>
      </c>
      <c r="D43" s="23">
        <f>SUM(D44+D46)</f>
        <v>171000</v>
      </c>
      <c r="E43" s="28">
        <f t="shared" si="0"/>
        <v>100</v>
      </c>
      <c r="F43" s="5" t="e">
        <f>F44+F46</f>
        <v>#DIV/0!</v>
      </c>
    </row>
    <row r="44" spans="1:6" ht="57.75" customHeight="1">
      <c r="A44" s="3" t="s">
        <v>85</v>
      </c>
      <c r="B44" s="7" t="s">
        <v>49</v>
      </c>
      <c r="C44" s="21">
        <f>SUM(C45)</f>
        <v>171000</v>
      </c>
      <c r="D44" s="21">
        <f>SUM(D45)</f>
        <v>171000</v>
      </c>
      <c r="E44" s="28">
        <f t="shared" si="0"/>
        <v>100</v>
      </c>
      <c r="F44" s="8">
        <f>F45</f>
        <v>0</v>
      </c>
    </row>
    <row r="45" spans="1:6" ht="56.25" customHeight="1">
      <c r="A45" s="3" t="s">
        <v>84</v>
      </c>
      <c r="B45" s="7" t="s">
        <v>50</v>
      </c>
      <c r="C45" s="21">
        <v>171000</v>
      </c>
      <c r="D45" s="21">
        <v>171000</v>
      </c>
      <c r="E45" s="28">
        <f t="shared" si="0"/>
        <v>100</v>
      </c>
      <c r="F45" s="8">
        <v>0</v>
      </c>
    </row>
    <row r="46" spans="1:6" ht="0.75" customHeight="1">
      <c r="A46" s="3" t="s">
        <v>83</v>
      </c>
      <c r="B46" s="7" t="s">
        <v>19</v>
      </c>
      <c r="C46" s="21">
        <f>SUM(C47)</f>
        <v>0</v>
      </c>
      <c r="D46" s="21">
        <f>SUM(D47)</f>
        <v>0</v>
      </c>
      <c r="E46" s="28" t="e">
        <f t="shared" si="0"/>
        <v>#DIV/0!</v>
      </c>
      <c r="F46" s="8" t="e">
        <f>E46/#REF!*100</f>
        <v>#DIV/0!</v>
      </c>
    </row>
    <row r="47" spans="1:6" ht="60" hidden="1" customHeight="1">
      <c r="A47" s="3" t="s">
        <v>82</v>
      </c>
      <c r="B47" s="7" t="s">
        <v>20</v>
      </c>
      <c r="C47" s="21"/>
      <c r="D47" s="21"/>
      <c r="E47" s="28" t="e">
        <f t="shared" si="0"/>
        <v>#DIV/0!</v>
      </c>
      <c r="F47" s="8">
        <v>0</v>
      </c>
    </row>
    <row r="48" spans="1:6" ht="49.5" customHeight="1">
      <c r="A48" s="3" t="s">
        <v>75</v>
      </c>
      <c r="B48" s="6" t="s">
        <v>21</v>
      </c>
      <c r="C48" s="23">
        <f t="shared" ref="C48:D49" si="1">SUM(C49)</f>
        <v>164151</v>
      </c>
      <c r="D48" s="23">
        <f t="shared" si="1"/>
        <v>164151</v>
      </c>
      <c r="E48" s="28">
        <f t="shared" si="0"/>
        <v>100</v>
      </c>
      <c r="F48" s="5">
        <f>F49</f>
        <v>0</v>
      </c>
    </row>
    <row r="49" spans="1:6" ht="61.5" customHeight="1">
      <c r="A49" s="3" t="s">
        <v>77</v>
      </c>
      <c r="B49" s="12" t="s">
        <v>51</v>
      </c>
      <c r="C49" s="21">
        <f t="shared" si="1"/>
        <v>164151</v>
      </c>
      <c r="D49" s="21">
        <f t="shared" si="1"/>
        <v>164151</v>
      </c>
      <c r="E49" s="28">
        <f t="shared" si="0"/>
        <v>100</v>
      </c>
      <c r="F49" s="8">
        <f>F50</f>
        <v>0</v>
      </c>
    </row>
    <row r="50" spans="1:6" ht="75.75" customHeight="1">
      <c r="A50" s="3" t="s">
        <v>78</v>
      </c>
      <c r="B50" s="12" t="s">
        <v>76</v>
      </c>
      <c r="C50" s="21">
        <v>164151</v>
      </c>
      <c r="D50" s="21">
        <v>164151</v>
      </c>
      <c r="E50" s="28">
        <f t="shared" si="0"/>
        <v>100</v>
      </c>
      <c r="F50" s="8">
        <v>0</v>
      </c>
    </row>
    <row r="51" spans="1:6" ht="32.25" customHeight="1">
      <c r="A51" s="3" t="s">
        <v>81</v>
      </c>
      <c r="B51" s="6" t="s">
        <v>22</v>
      </c>
      <c r="C51" s="20">
        <f>SUM(C52+C54)</f>
        <v>2929658</v>
      </c>
      <c r="D51" s="20">
        <f>SUM(D52+D54)</f>
        <v>2752297.5300000003</v>
      </c>
      <c r="E51" s="28">
        <f t="shared" si="0"/>
        <v>93.946034997941751</v>
      </c>
      <c r="F51" s="5" t="e">
        <f>E51/#REF!*100</f>
        <v>#REF!</v>
      </c>
    </row>
    <row r="52" spans="1:6" ht="76.5" customHeight="1">
      <c r="A52" s="3" t="s">
        <v>80</v>
      </c>
      <c r="B52" s="13" t="s">
        <v>23</v>
      </c>
      <c r="C52" s="20">
        <v>2018358</v>
      </c>
      <c r="D52" s="21">
        <f>SUM(D53)</f>
        <v>1840997.53</v>
      </c>
      <c r="E52" s="28">
        <f t="shared" si="0"/>
        <v>91.212635716755898</v>
      </c>
      <c r="F52" s="8" t="e">
        <f>E52/#REF!*100</f>
        <v>#REF!</v>
      </c>
    </row>
    <row r="53" spans="1:6" ht="76.5" customHeight="1">
      <c r="A53" s="3" t="s">
        <v>79</v>
      </c>
      <c r="B53" s="13" t="s">
        <v>24</v>
      </c>
      <c r="C53" s="22">
        <v>2018358</v>
      </c>
      <c r="D53" s="22">
        <v>1840997.53</v>
      </c>
      <c r="E53" s="28">
        <f t="shared" si="0"/>
        <v>91.212635716755898</v>
      </c>
      <c r="F53" s="8"/>
    </row>
    <row r="54" spans="1:6" ht="76.5" customHeight="1">
      <c r="A54" s="3" t="s">
        <v>97</v>
      </c>
      <c r="B54" s="13" t="s">
        <v>99</v>
      </c>
      <c r="C54" s="22">
        <v>911300</v>
      </c>
      <c r="D54" s="21">
        <f>SUM(D55)</f>
        <v>911300</v>
      </c>
      <c r="E54" s="28">
        <f t="shared" si="0"/>
        <v>100</v>
      </c>
      <c r="F54" s="8"/>
    </row>
    <row r="55" spans="1:6" ht="69.75" customHeight="1">
      <c r="A55" s="3" t="s">
        <v>96</v>
      </c>
      <c r="B55" s="13" t="s">
        <v>98</v>
      </c>
      <c r="C55" s="22">
        <v>911300</v>
      </c>
      <c r="D55" s="22">
        <v>911300</v>
      </c>
      <c r="E55" s="28">
        <f t="shared" si="0"/>
        <v>100</v>
      </c>
      <c r="F55" s="8"/>
    </row>
    <row r="56" spans="1:6" ht="76.5" hidden="1" customHeight="1">
      <c r="A56" s="3" t="s">
        <v>101</v>
      </c>
      <c r="B56" s="13"/>
      <c r="C56" s="22"/>
      <c r="D56" s="22"/>
      <c r="E56" s="28" t="e">
        <f t="shared" si="0"/>
        <v>#DIV/0!</v>
      </c>
      <c r="F56" s="8"/>
    </row>
    <row r="57" spans="1:6" ht="88.5" hidden="1" customHeight="1">
      <c r="A57" s="3" t="s">
        <v>100</v>
      </c>
      <c r="B57" s="13"/>
      <c r="C57" s="22"/>
      <c r="D57" s="22"/>
      <c r="E57" s="28" t="e">
        <f t="shared" si="0"/>
        <v>#DIV/0!</v>
      </c>
      <c r="F57" s="8" t="e">
        <f>E57/#REF!*100</f>
        <v>#DIV/0!</v>
      </c>
    </row>
    <row r="58" spans="1:6" ht="5.25" hidden="1" customHeight="1">
      <c r="A58" s="3" t="s">
        <v>38</v>
      </c>
      <c r="B58" s="4" t="s">
        <v>37</v>
      </c>
      <c r="C58" s="22"/>
      <c r="D58" s="22"/>
      <c r="E58" s="28" t="e">
        <f t="shared" si="0"/>
        <v>#DIV/0!</v>
      </c>
      <c r="F58" s="8"/>
    </row>
    <row r="59" spans="1:6" ht="91.5" hidden="1" customHeight="1">
      <c r="A59" s="3" t="s">
        <v>39</v>
      </c>
      <c r="B59" s="13" t="s">
        <v>36</v>
      </c>
      <c r="C59" s="22"/>
      <c r="D59" s="22"/>
      <c r="E59" s="28" t="e">
        <f t="shared" si="0"/>
        <v>#DIV/0!</v>
      </c>
      <c r="F59" s="8"/>
    </row>
    <row r="60" spans="1:6" ht="91.5" hidden="1" customHeight="1">
      <c r="A60" s="3" t="s">
        <v>40</v>
      </c>
      <c r="B60" s="13" t="s">
        <v>36</v>
      </c>
      <c r="C60" s="22"/>
      <c r="D60" s="22"/>
      <c r="E60" s="28" t="e">
        <f t="shared" si="0"/>
        <v>#DIV/0!</v>
      </c>
      <c r="F60" s="8"/>
    </row>
    <row r="61" spans="1:6" ht="22.5">
      <c r="A61" s="14"/>
      <c r="B61" s="4" t="s">
        <v>25</v>
      </c>
      <c r="C61" s="23">
        <f>SUM(C8+C41)</f>
        <v>6034559</v>
      </c>
      <c r="D61" s="23">
        <f>SUM(D8+D41)</f>
        <v>5883165.7800000003</v>
      </c>
      <c r="E61" s="28">
        <f t="shared" si="0"/>
        <v>97.491229765091376</v>
      </c>
      <c r="F61" s="5" t="e">
        <f>F8+F41</f>
        <v>#DIV/0!</v>
      </c>
    </row>
    <row r="62" spans="1:6" ht="18.75">
      <c r="A62" s="15"/>
      <c r="B62" s="15"/>
      <c r="C62" s="15"/>
      <c r="D62" s="15"/>
      <c r="E62" s="15"/>
      <c r="F62" s="15"/>
    </row>
  </sheetData>
  <mergeCells count="6">
    <mergeCell ref="A5:F5"/>
    <mergeCell ref="E6:F6"/>
    <mergeCell ref="B1:H1"/>
    <mergeCell ref="B3:G3"/>
    <mergeCell ref="B4:F4"/>
    <mergeCell ref="B2:H2"/>
  </mergeCells>
  <pageMargins left="0.70866141732283472" right="0.70866141732283472" top="0.74803149606299213" bottom="0.74803149606299213" header="0.31496062992125984" footer="0.31496062992125984"/>
  <pageSetup paperSize="9" scale="50" fitToHeight="3" orientation="portrait" horizontalDpi="180" verticalDpi="180" r:id="rId1"/>
  <rowBreaks count="1" manualBreakCount="1">
    <brk id="22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2026-06-17T08:10:50Z</dcterms:modified>
</cp:coreProperties>
</file>