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60" windowWidth="6660" windowHeight="8700"/>
  </bookViews>
  <sheets>
    <sheet name="Форма для уточнений бюджета" sheetId="3" r:id="rId1"/>
  </sheets>
  <definedNames>
    <definedName name="_xlnm.Print_Titles" localSheetId="0">'Форма для уточнений бюджета'!$4:$5</definedName>
    <definedName name="_xlnm.Print_Area" localSheetId="0">'Форма для уточнений бюджета'!$A$1:$N$129</definedName>
  </definedNames>
  <calcPr calcId="125725"/>
</workbook>
</file>

<file path=xl/calcChain.xml><?xml version="1.0" encoding="utf-8"?>
<calcChain xmlns="http://schemas.openxmlformats.org/spreadsheetml/2006/main">
  <c r="K9" i="3"/>
  <c r="K8" s="1"/>
  <c r="C9"/>
  <c r="D9"/>
  <c r="E9"/>
  <c r="G9"/>
  <c r="H9"/>
  <c r="J9"/>
  <c r="F10"/>
  <c r="I10"/>
  <c r="F11"/>
  <c r="I11"/>
  <c r="F12"/>
  <c r="I12"/>
  <c r="L12" s="1"/>
  <c r="M12" s="1"/>
  <c r="F13"/>
  <c r="I13"/>
  <c r="F14"/>
  <c r="I14"/>
  <c r="L14" s="1"/>
  <c r="M14" s="1"/>
  <c r="F15"/>
  <c r="I15"/>
  <c r="F16"/>
  <c r="F17"/>
  <c r="I17"/>
  <c r="L17" s="1"/>
  <c r="M17" s="1"/>
  <c r="F18"/>
  <c r="I18"/>
  <c r="C19"/>
  <c r="D19"/>
  <c r="E19"/>
  <c r="G19"/>
  <c r="G8" s="1"/>
  <c r="H19"/>
  <c r="J19"/>
  <c r="J8" s="1"/>
  <c r="K19"/>
  <c r="F20"/>
  <c r="I20"/>
  <c r="F21"/>
  <c r="I21"/>
  <c r="L21" s="1"/>
  <c r="F22"/>
  <c r="I22"/>
  <c r="L22" s="1"/>
  <c r="M22" s="1"/>
  <c r="F23"/>
  <c r="I23"/>
  <c r="L23" s="1"/>
  <c r="M23" s="1"/>
  <c r="F24"/>
  <c r="I24"/>
  <c r="F25"/>
  <c r="L25"/>
  <c r="I25"/>
  <c r="F26"/>
  <c r="L26" s="1"/>
  <c r="M26" s="1"/>
  <c r="I26"/>
  <c r="F27"/>
  <c r="L27" s="1"/>
  <c r="M27" s="1"/>
  <c r="I27"/>
  <c r="F28"/>
  <c r="L28" s="1"/>
  <c r="M28" s="1"/>
  <c r="I28"/>
  <c r="F29"/>
  <c r="L29" s="1"/>
  <c r="M29" s="1"/>
  <c r="I29"/>
  <c r="F30"/>
  <c r="L30" s="1"/>
  <c r="M30" s="1"/>
  <c r="I30"/>
  <c r="F31"/>
  <c r="I31"/>
  <c r="L31"/>
  <c r="M31" s="1"/>
  <c r="C34"/>
  <c r="D34"/>
  <c r="E34"/>
  <c r="G34"/>
  <c r="H34"/>
  <c r="J34"/>
  <c r="I34" s="1"/>
  <c r="K34"/>
  <c r="F35"/>
  <c r="I35"/>
  <c r="L35" s="1"/>
  <c r="M35" s="1"/>
  <c r="F36"/>
  <c r="L36" s="1"/>
  <c r="M36" s="1"/>
  <c r="I36"/>
  <c r="F37"/>
  <c r="I37"/>
  <c r="L37"/>
  <c r="M37" s="1"/>
  <c r="C38"/>
  <c r="D38"/>
  <c r="E38"/>
  <c r="G38"/>
  <c r="H38"/>
  <c r="J38"/>
  <c r="K38"/>
  <c r="I38"/>
  <c r="F39"/>
  <c r="I39"/>
  <c r="L39" s="1"/>
  <c r="M39" s="1"/>
  <c r="F40"/>
  <c r="I40"/>
  <c r="L40" s="1"/>
  <c r="M40" s="1"/>
  <c r="F41"/>
  <c r="I41"/>
  <c r="L41" s="1"/>
  <c r="M41" s="1"/>
  <c r="F42"/>
  <c r="I42"/>
  <c r="L42" s="1"/>
  <c r="M42" s="1"/>
  <c r="F43"/>
  <c r="I43"/>
  <c r="L43" s="1"/>
  <c r="M43" s="1"/>
  <c r="F44"/>
  <c r="I44"/>
  <c r="L44" s="1"/>
  <c r="M44" s="1"/>
  <c r="F45"/>
  <c r="I45"/>
  <c r="L45" s="1"/>
  <c r="M45" s="1"/>
  <c r="F46"/>
  <c r="I46"/>
  <c r="L46" s="1"/>
  <c r="M46" s="1"/>
  <c r="F47"/>
  <c r="I47"/>
  <c r="L47" s="1"/>
  <c r="M47" s="1"/>
  <c r="F48"/>
  <c r="I48"/>
  <c r="L48" s="1"/>
  <c r="M48" s="1"/>
  <c r="F49"/>
  <c r="I49"/>
  <c r="L49" s="1"/>
  <c r="M49" s="1"/>
  <c r="C50"/>
  <c r="D50"/>
  <c r="E50"/>
  <c r="G50"/>
  <c r="H50"/>
  <c r="J50"/>
  <c r="K50"/>
  <c r="F51"/>
  <c r="I51"/>
  <c r="F52"/>
  <c r="L52" s="1"/>
  <c r="M52" s="1"/>
  <c r="I52"/>
  <c r="F53"/>
  <c r="L53" s="1"/>
  <c r="M53" s="1"/>
  <c r="I53"/>
  <c r="F54"/>
  <c r="L54" s="1"/>
  <c r="M54" s="1"/>
  <c r="I54"/>
  <c r="F55"/>
  <c r="I55"/>
  <c r="L55"/>
  <c r="M55" s="1"/>
  <c r="F56"/>
  <c r="I56"/>
  <c r="L56" s="1"/>
  <c r="M56" s="1"/>
  <c r="F57"/>
  <c r="I57"/>
  <c r="L57"/>
  <c r="M57" s="1"/>
  <c r="F58"/>
  <c r="I58"/>
  <c r="L58" s="1"/>
  <c r="M58" s="1"/>
  <c r="C59"/>
  <c r="D59"/>
  <c r="E59"/>
  <c r="G59"/>
  <c r="H59"/>
  <c r="J59"/>
  <c r="I59" s="1"/>
  <c r="K59"/>
  <c r="F60"/>
  <c r="I60"/>
  <c r="F61"/>
  <c r="I61"/>
  <c r="L61"/>
  <c r="M61" s="1"/>
  <c r="F62"/>
  <c r="I62"/>
  <c r="L62" s="1"/>
  <c r="M62" s="1"/>
  <c r="F63"/>
  <c r="I63"/>
  <c r="L63"/>
  <c r="M63" s="1"/>
  <c r="F64"/>
  <c r="I64"/>
  <c r="L64" s="1"/>
  <c r="M64" s="1"/>
  <c r="F65"/>
  <c r="I65"/>
  <c r="L65"/>
  <c r="M65" s="1"/>
  <c r="F66"/>
  <c r="I66"/>
  <c r="L66" s="1"/>
  <c r="M66" s="1"/>
  <c r="F67"/>
  <c r="I67"/>
  <c r="L67"/>
  <c r="M67" s="1"/>
  <c r="F68"/>
  <c r="I68"/>
  <c r="F69"/>
  <c r="I69"/>
  <c r="L69" s="1"/>
  <c r="M69" s="1"/>
  <c r="F70"/>
  <c r="I70"/>
  <c r="L70"/>
  <c r="M70" s="1"/>
  <c r="F71"/>
  <c r="I71"/>
  <c r="L71" s="1"/>
  <c r="M71" s="1"/>
  <c r="F72"/>
  <c r="I72"/>
  <c r="L72"/>
  <c r="M72" s="1"/>
  <c r="C75"/>
  <c r="C74" s="1"/>
  <c r="D75"/>
  <c r="D74" s="1"/>
  <c r="E75"/>
  <c r="E74" s="1"/>
  <c r="G75"/>
  <c r="G74" s="1"/>
  <c r="H75"/>
  <c r="H74" s="1"/>
  <c r="J75"/>
  <c r="K75"/>
  <c r="K74" s="1"/>
  <c r="I74" s="1"/>
  <c r="F76"/>
  <c r="I76"/>
  <c r="F77"/>
  <c r="I77"/>
  <c r="F78"/>
  <c r="I78"/>
  <c r="L78" s="1"/>
  <c r="M78" s="1"/>
  <c r="F79"/>
  <c r="I79"/>
  <c r="L79" s="1"/>
  <c r="M79" s="1"/>
  <c r="F80"/>
  <c r="I80"/>
  <c r="L80" s="1"/>
  <c r="M80" s="1"/>
  <c r="F83"/>
  <c r="I83"/>
  <c r="C84"/>
  <c r="D84"/>
  <c r="E84"/>
  <c r="G84"/>
  <c r="G82" s="1"/>
  <c r="H84"/>
  <c r="J84"/>
  <c r="K84"/>
  <c r="F85"/>
  <c r="I85"/>
  <c r="F86"/>
  <c r="I86"/>
  <c r="F87"/>
  <c r="I87"/>
  <c r="C88"/>
  <c r="D88"/>
  <c r="E88"/>
  <c r="G88"/>
  <c r="H88"/>
  <c r="F88" s="1"/>
  <c r="J88"/>
  <c r="K88"/>
  <c r="F89"/>
  <c r="I89"/>
  <c r="F90"/>
  <c r="I90"/>
  <c r="L90" s="1"/>
  <c r="M90" s="1"/>
  <c r="F91"/>
  <c r="I91"/>
  <c r="L91" s="1"/>
  <c r="M91" s="1"/>
  <c r="F92"/>
  <c r="I92"/>
  <c r="L92" s="1"/>
  <c r="M92" s="1"/>
  <c r="F93"/>
  <c r="I93"/>
  <c r="L93" s="1"/>
  <c r="M93" s="1"/>
  <c r="C95"/>
  <c r="D95"/>
  <c r="E95"/>
  <c r="G95"/>
  <c r="H95"/>
  <c r="J95"/>
  <c r="K95"/>
  <c r="F96"/>
  <c r="I96"/>
  <c r="F97"/>
  <c r="I97"/>
  <c r="F98"/>
  <c r="L98" s="1"/>
  <c r="M98" s="1"/>
  <c r="I98"/>
  <c r="F99"/>
  <c r="L99" s="1"/>
  <c r="M99" s="1"/>
  <c r="I99"/>
  <c r="F100"/>
  <c r="I100"/>
  <c r="C102"/>
  <c r="C101" s="1"/>
  <c r="D102"/>
  <c r="D101" s="1"/>
  <c r="E102"/>
  <c r="E101" s="1"/>
  <c r="G102"/>
  <c r="G101" s="1"/>
  <c r="H102"/>
  <c r="H101" s="1"/>
  <c r="J102"/>
  <c r="K102"/>
  <c r="K101" s="1"/>
  <c r="I101" s="1"/>
  <c r="F103"/>
  <c r="I103"/>
  <c r="F104"/>
  <c r="I104"/>
  <c r="F105"/>
  <c r="I105"/>
  <c r="F106"/>
  <c r="I106"/>
  <c r="F107"/>
  <c r="I107"/>
  <c r="F108"/>
  <c r="I108"/>
  <c r="C112"/>
  <c r="C111" s="1"/>
  <c r="D112"/>
  <c r="E112"/>
  <c r="G112"/>
  <c r="H112"/>
  <c r="J112"/>
  <c r="K112"/>
  <c r="K111" s="1"/>
  <c r="K128" s="1"/>
  <c r="F113"/>
  <c r="I113"/>
  <c r="F114"/>
  <c r="L114" s="1"/>
  <c r="M114" s="1"/>
  <c r="I114"/>
  <c r="C115"/>
  <c r="D115"/>
  <c r="E115"/>
  <c r="G115"/>
  <c r="H115"/>
  <c r="J115"/>
  <c r="K115"/>
  <c r="F116"/>
  <c r="I116"/>
  <c r="F117"/>
  <c r="I117"/>
  <c r="I115" s="1"/>
  <c r="F118"/>
  <c r="I118"/>
  <c r="L118" s="1"/>
  <c r="M118" s="1"/>
  <c r="F119"/>
  <c r="I119"/>
  <c r="L119" s="1"/>
  <c r="M119" s="1"/>
  <c r="F120"/>
  <c r="I120"/>
  <c r="L120" s="1"/>
  <c r="M120" s="1"/>
  <c r="F121"/>
  <c r="I121"/>
  <c r="L121" s="1"/>
  <c r="M121" s="1"/>
  <c r="L122"/>
  <c r="M122"/>
  <c r="C123"/>
  <c r="D123"/>
  <c r="E123"/>
  <c r="G123"/>
  <c r="H123"/>
  <c r="J123"/>
  <c r="I123" s="1"/>
  <c r="K123"/>
  <c r="F124"/>
  <c r="L124" s="1"/>
  <c r="M124" s="1"/>
  <c r="I124"/>
  <c r="F125"/>
  <c r="L125" s="1"/>
  <c r="M125" s="1"/>
  <c r="I125"/>
  <c r="L89"/>
  <c r="M89"/>
  <c r="H82"/>
  <c r="F75"/>
  <c r="F34"/>
  <c r="L24"/>
  <c r="M24" s="1"/>
  <c r="D82"/>
  <c r="M25"/>
  <c r="F19"/>
  <c r="E8"/>
  <c r="C8"/>
  <c r="C33"/>
  <c r="C32" s="1"/>
  <c r="D33"/>
  <c r="D32" s="1"/>
  <c r="F84"/>
  <c r="L87"/>
  <c r="M87" s="1"/>
  <c r="F50"/>
  <c r="L51"/>
  <c r="M51" s="1"/>
  <c r="G33"/>
  <c r="G32" s="1"/>
  <c r="I102"/>
  <c r="J101"/>
  <c r="L97"/>
  <c r="M97" s="1"/>
  <c r="I88"/>
  <c r="I84"/>
  <c r="L83"/>
  <c r="M83" s="1"/>
  <c r="L76"/>
  <c r="M76" s="1"/>
  <c r="J74"/>
  <c r="I75"/>
  <c r="L75" s="1"/>
  <c r="M75" s="1"/>
  <c r="H33"/>
  <c r="H32" s="1"/>
  <c r="G111"/>
  <c r="F115"/>
  <c r="L96"/>
  <c r="M96" s="1"/>
  <c r="J33"/>
  <c r="J32" s="1"/>
  <c r="L10"/>
  <c r="M10"/>
  <c r="L13" l="1"/>
  <c r="M13" s="1"/>
  <c r="L60"/>
  <c r="M60" s="1"/>
  <c r="H8"/>
  <c r="L15"/>
  <c r="M15" s="1"/>
  <c r="L100"/>
  <c r="M100" s="1"/>
  <c r="I95"/>
  <c r="L84"/>
  <c r="M84" s="1"/>
  <c r="I16"/>
  <c r="L16" s="1"/>
  <c r="M16" s="1"/>
  <c r="L18"/>
  <c r="M18" s="1"/>
  <c r="F9"/>
  <c r="F8" s="1"/>
  <c r="H111"/>
  <c r="L88"/>
  <c r="M88" s="1"/>
  <c r="L115"/>
  <c r="M115" s="1"/>
  <c r="F112"/>
  <c r="E111"/>
  <c r="E128" s="1"/>
  <c r="L113"/>
  <c r="M113" s="1"/>
  <c r="F102"/>
  <c r="L102" s="1"/>
  <c r="M102" s="1"/>
  <c r="L34"/>
  <c r="M34" s="1"/>
  <c r="F123"/>
  <c r="L116"/>
  <c r="M116" s="1"/>
  <c r="I112"/>
  <c r="I111" s="1"/>
  <c r="J111"/>
  <c r="J128" s="1"/>
  <c r="D111"/>
  <c r="L108"/>
  <c r="M108" s="1"/>
  <c r="L107"/>
  <c r="M107" s="1"/>
  <c r="L106"/>
  <c r="M106" s="1"/>
  <c r="L105"/>
  <c r="M105" s="1"/>
  <c r="L104"/>
  <c r="M104" s="1"/>
  <c r="L103"/>
  <c r="M103" s="1"/>
  <c r="F101"/>
  <c r="L101" s="1"/>
  <c r="F95"/>
  <c r="L95" s="1"/>
  <c r="J82"/>
  <c r="L86"/>
  <c r="M86" s="1"/>
  <c r="L85"/>
  <c r="M85" s="1"/>
  <c r="K82"/>
  <c r="K73" s="1"/>
  <c r="K109" s="1"/>
  <c r="L68"/>
  <c r="M68" s="1"/>
  <c r="I50"/>
  <c r="L50" s="1"/>
  <c r="M50" s="1"/>
  <c r="K33"/>
  <c r="F38"/>
  <c r="L38" s="1"/>
  <c r="L20"/>
  <c r="M20" s="1"/>
  <c r="E82"/>
  <c r="E73" s="1"/>
  <c r="E109" s="1"/>
  <c r="E33"/>
  <c r="E32" s="1"/>
  <c r="E7" s="1"/>
  <c r="F82"/>
  <c r="L77"/>
  <c r="M77" s="1"/>
  <c r="F59"/>
  <c r="L59" s="1"/>
  <c r="M59" s="1"/>
  <c r="G7"/>
  <c r="G94" s="1"/>
  <c r="D8"/>
  <c r="D7" s="1"/>
  <c r="D81" s="1"/>
  <c r="C82"/>
  <c r="C73" s="1"/>
  <c r="C109" s="1"/>
  <c r="M95"/>
  <c r="M38"/>
  <c r="F111"/>
  <c r="L111" s="1"/>
  <c r="L128" s="1"/>
  <c r="L112"/>
  <c r="M112" s="1"/>
  <c r="K32"/>
  <c r="K7" s="1"/>
  <c r="I33"/>
  <c r="I32" s="1"/>
  <c r="L123"/>
  <c r="M123" s="1"/>
  <c r="H73"/>
  <c r="H109" s="1"/>
  <c r="J7"/>
  <c r="M111"/>
  <c r="M128" s="1"/>
  <c r="D128"/>
  <c r="G73"/>
  <c r="F74"/>
  <c r="L74" s="1"/>
  <c r="M74" s="1"/>
  <c r="D73"/>
  <c r="M21"/>
  <c r="M19" s="1"/>
  <c r="L19"/>
  <c r="M101"/>
  <c r="H7"/>
  <c r="C7"/>
  <c r="L117"/>
  <c r="M117" s="1"/>
  <c r="I19"/>
  <c r="L11"/>
  <c r="F33"/>
  <c r="I9" l="1"/>
  <c r="I8" s="1"/>
  <c r="I7" s="1"/>
  <c r="G81"/>
  <c r="I82"/>
  <c r="L82" s="1"/>
  <c r="M82" s="1"/>
  <c r="J73"/>
  <c r="E94"/>
  <c r="E110"/>
  <c r="E127" s="1"/>
  <c r="E81"/>
  <c r="C110"/>
  <c r="C127" s="1"/>
  <c r="D94"/>
  <c r="C81"/>
  <c r="C94"/>
  <c r="D109"/>
  <c r="F73"/>
  <c r="G109"/>
  <c r="J94"/>
  <c r="J81"/>
  <c r="K110"/>
  <c r="K94"/>
  <c r="K81"/>
  <c r="F32"/>
  <c r="F7" s="1"/>
  <c r="L33"/>
  <c r="H94"/>
  <c r="F94" s="1"/>
  <c r="H110"/>
  <c r="H81"/>
  <c r="F81" s="1"/>
  <c r="M11"/>
  <c r="M9" s="1"/>
  <c r="M8" s="1"/>
  <c r="L9"/>
  <c r="L8" s="1"/>
  <c r="I73" l="1"/>
  <c r="L73" s="1"/>
  <c r="M73" s="1"/>
  <c r="J109"/>
  <c r="F109"/>
  <c r="G110"/>
  <c r="F110" s="1"/>
  <c r="I81"/>
  <c r="L81" s="1"/>
  <c r="M81" s="1"/>
  <c r="L32"/>
  <c r="L7" s="1"/>
  <c r="M33"/>
  <c r="M32" s="1"/>
  <c r="M7" s="1"/>
  <c r="D110"/>
  <c r="I94"/>
  <c r="L94" s="1"/>
  <c r="M94" s="1"/>
  <c r="I109" l="1"/>
  <c r="J110"/>
  <c r="I110" s="1"/>
  <c r="L110" s="1"/>
  <c r="M110" s="1"/>
  <c r="M127" s="1"/>
  <c r="L109"/>
  <c r="M109" s="1"/>
  <c r="D127"/>
</calcChain>
</file>

<file path=xl/sharedStrings.xml><?xml version="1.0" encoding="utf-8"?>
<sst xmlns="http://schemas.openxmlformats.org/spreadsheetml/2006/main" count="241" uniqueCount="234">
  <si>
    <t>Налог на доходы физических лиц</t>
  </si>
  <si>
    <t>Акцизы</t>
  </si>
  <si>
    <t>Прочие налоговые доходы</t>
  </si>
  <si>
    <t>Неналоговые доходы</t>
  </si>
  <si>
    <t>Профицит (+)/дефицит (-)</t>
  </si>
  <si>
    <t>НАЛОГОВЫЕ И НЕНАЛОГОВЫЕ ДОХОДЫ</t>
  </si>
  <si>
    <t>Единый сельскохозяйственный налог</t>
  </si>
  <si>
    <t>Налог на имущество физических лиц</t>
  </si>
  <si>
    <t>Земельный налог</t>
  </si>
  <si>
    <t>БЕЗВОЗМЕЗДНЫЕ ПОСТУПЛЕНИЯ</t>
  </si>
  <si>
    <t>Дотации, в т.ч.</t>
  </si>
  <si>
    <t>на выравнивание бюджетной обеспеченности</t>
  </si>
  <si>
    <t>на поддержку мер по обеспечению сбалансированности бюджетов</t>
  </si>
  <si>
    <t>Недостаток средств (-) на финансовое обеспечение расходов раздела I</t>
  </si>
  <si>
    <t>Раздел II. Первоочередные расходы</t>
  </si>
  <si>
    <t>Раздел III. Расходы</t>
  </si>
  <si>
    <t>Итого источников</t>
  </si>
  <si>
    <t xml:space="preserve"> - погашение бюджетных кредитов</t>
  </si>
  <si>
    <t xml:space="preserve"> - получение кредитов от кредитных организаций</t>
  </si>
  <si>
    <t xml:space="preserve"> - погашение кредитов от кредитных организаций</t>
  </si>
  <si>
    <t>РАСХОДЫ БЮДЖЕТА</t>
  </si>
  <si>
    <t xml:space="preserve"> - получение бюджетных кредитов</t>
  </si>
  <si>
    <t>2=2.1.+2.2.+2.6.</t>
  </si>
  <si>
    <t>2.2.=2.3.+2.4.+2.5.</t>
  </si>
  <si>
    <t>2.6.= 2.7.+2.8.+2.9.+2.10.+2.11.</t>
  </si>
  <si>
    <t>Недостаток средств (-) на финансовое обеспечение расходов разделов I и II</t>
  </si>
  <si>
    <t>2.12.=Итого доходы-1-2</t>
  </si>
  <si>
    <t>Остатки средств бюджетов</t>
  </si>
  <si>
    <t>Остатки нецелевых средств</t>
  </si>
  <si>
    <t>Недостаток средств на финансовое обеспечение расходов (с учётом источников финансирования)</t>
  </si>
  <si>
    <t>ВР 241+242+244+245</t>
  </si>
  <si>
    <t xml:space="preserve"> ВР 330</t>
  </si>
  <si>
    <t xml:space="preserve"> ВР 630</t>
  </si>
  <si>
    <t>ВР 810</t>
  </si>
  <si>
    <t>ВР 830</t>
  </si>
  <si>
    <t>ВР 850</t>
  </si>
  <si>
    <t>ВР 400</t>
  </si>
  <si>
    <t>ВР 243</t>
  </si>
  <si>
    <t>ВР 870</t>
  </si>
  <si>
    <t>Изменения, предусмотренные проектом решения</t>
  </si>
  <si>
    <t>Бюджетные ассигнования с учетом проекта решения</t>
  </si>
  <si>
    <t>Доходы от арендной платы за землю</t>
  </si>
  <si>
    <t xml:space="preserve">Доходы от сдачи в аренду имущества </t>
  </si>
  <si>
    <t>Доходы от оказания платных услуг и компенсации затрат государства</t>
  </si>
  <si>
    <t xml:space="preserve">Прочие неналоговые доходы </t>
  </si>
  <si>
    <t>ЕНВД</t>
  </si>
  <si>
    <t>Госпошлина</t>
  </si>
  <si>
    <t xml:space="preserve">Безвозмездные поступления из областного бюджета </t>
  </si>
  <si>
    <t>прочие дотации</t>
  </si>
  <si>
    <t>Иные МБТ</t>
  </si>
  <si>
    <t>Остатки целевых средств, поступивших из областного бюджета</t>
  </si>
  <si>
    <t>Административные платежи и сборы</t>
  </si>
  <si>
    <t>Штрафы, санкции, возмещение ущерба</t>
  </si>
  <si>
    <t xml:space="preserve"> ВР 121+129</t>
  </si>
  <si>
    <t xml:space="preserve"> ВР 111+119+121+129 + ВР 600 (в части з/п)
</t>
  </si>
  <si>
    <t>ВР 111+119</t>
  </si>
  <si>
    <t>ВР 600 (в части з/п)</t>
  </si>
  <si>
    <t xml:space="preserve">1.2. Социальные выплаты гражданм </t>
  </si>
  <si>
    <t xml:space="preserve"> ВР 310+320</t>
  </si>
  <si>
    <t>1.3. Стипендии</t>
  </si>
  <si>
    <t>ВР 340</t>
  </si>
  <si>
    <t>1=1.1.+1.2.+1.3.</t>
  </si>
  <si>
    <t xml:space="preserve">2.2. Расходы на первоочередные нужды, из них:                   </t>
  </si>
  <si>
    <t xml:space="preserve"> ВР 730</t>
  </si>
  <si>
    <t>2.3. Иные выплаты</t>
  </si>
  <si>
    <t>2.4. Иные закупки товаров, работ и услуг для обеспечения муниципальных нужд 
(за исключением закупки товаров, работ, услуг в целях капитального ремонта муниципального имущества)</t>
  </si>
  <si>
    <t>2.5. Публичные нормативные выплаты гражданам несоциального характера</t>
  </si>
  <si>
    <t>2.6. Расходы на прочие нужды, из них:</t>
  </si>
  <si>
    <t>2.7. Субсидии бюджетным и автономным учреждениям за исключением расходов на фонд оплаты труда и взносы по обязательному социальному страхованию на выплаты по оплате труда работников и иные выплаты работникам учреждений</t>
  </si>
  <si>
    <t>1.1.3. работников автономных и бюджетных учреждений</t>
  </si>
  <si>
    <t xml:space="preserve">ВР 610+620-1.1.3.
</t>
  </si>
  <si>
    <t>2.9.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</si>
  <si>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2.10. Исполнение судебных актов</t>
  </si>
  <si>
    <t>2.11. Уплата налогов, сборов и иных платежей</t>
  </si>
  <si>
    <t>3.1. Капитальные вложения в объекты недвижимого имущества государственной (муниципальной) собственности</t>
  </si>
  <si>
    <t>3.2. Закупка товаров, работ, услуг в целях капитального ремонта государственного (муниципального) имущества</t>
  </si>
  <si>
    <t>3.3. Премии и гранты</t>
  </si>
  <si>
    <t xml:space="preserve">ВР 843 
</t>
  </si>
  <si>
    <t>3.4. Исполнение государственных (муниципальных) гарантий без права регрессного требования гаранта к принципалу или уступки гаранту прав требования бененфициара к принципалу</t>
  </si>
  <si>
    <t>3.5. Резервные средства</t>
  </si>
  <si>
    <t>3=3.1.+3.2.+3.3.+3.4.+3.5.</t>
  </si>
  <si>
    <t>Справочно:</t>
  </si>
  <si>
    <t>1+2+3+4+5+6</t>
  </si>
  <si>
    <t>1.Бюджетные кредиты, полученные от других бюджетов</t>
  </si>
  <si>
    <t>2.Кредиты, полученные от кредитных организаций</t>
  </si>
  <si>
    <t>3.Исполнение муниципальных гарантий</t>
  </si>
  <si>
    <t>4.Акции и иные формы участия в капитале</t>
  </si>
  <si>
    <t>5.Прочие источники финансирования дефицита бюджета</t>
  </si>
  <si>
    <t>6.Изменение остатков средств бюджетов</t>
  </si>
  <si>
    <t>ВР 112+113+122+123</t>
  </si>
  <si>
    <t>1.1. Общий объём фонда оплаты труда и взносы по обязательному социальному страхованию на выплаты по оплате труда работников и иные выплаты работникам, в т.ч.</t>
  </si>
  <si>
    <t>Наименование позиции</t>
  </si>
  <si>
    <t xml:space="preserve">КБК </t>
  </si>
  <si>
    <t>увеличение (+)</t>
  </si>
  <si>
    <t>уменьшение (-)</t>
  </si>
  <si>
    <t>средства областного бюджета</t>
  </si>
  <si>
    <t>средства местного бюджета</t>
  </si>
  <si>
    <t>6=7+8</t>
  </si>
  <si>
    <t>9=10+11</t>
  </si>
  <si>
    <t>12=6+9</t>
  </si>
  <si>
    <t>13=4+12</t>
  </si>
  <si>
    <t xml:space="preserve">ДОХОДЫ </t>
  </si>
  <si>
    <t>Налоговые доходы</t>
  </si>
  <si>
    <t>1.1.2. работников муниципальных органов власти</t>
  </si>
  <si>
    <t xml:space="preserve">2.1. Расходы на обслуживание муниципального долга </t>
  </si>
  <si>
    <t>2.8.Субсидии некоммерческим организациям (за исключением муниципальных учреждений)</t>
  </si>
  <si>
    <t>Дефицит, %</t>
  </si>
  <si>
    <t>4 = 5-1-2-3 (360+880+862+500)</t>
  </si>
  <si>
    <t>Раздел IV. Другие расходы (за искл. групп I, II и III), в т.ч.</t>
  </si>
  <si>
    <t>Межбюджетные трансферты</t>
  </si>
  <si>
    <t>Субсидии</t>
  </si>
  <si>
    <t>Субвенции</t>
  </si>
  <si>
    <t>Дотации на выравнивание бюджетной обеспеченности поселений</t>
  </si>
  <si>
    <t>Налог, взимаемый в связи с применением патентной системы налогообложения</t>
  </si>
  <si>
    <t>00010800000000000000</t>
  </si>
  <si>
    <t>00010900000000000000</t>
  </si>
  <si>
    <t>00011105010000000100                          00011105020000000120</t>
  </si>
  <si>
    <t>00011201000010000120</t>
  </si>
  <si>
    <t>00011300000000000000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</si>
  <si>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</si>
  <si>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</si>
  <si>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00011401000000000410</t>
  </si>
  <si>
    <t>00011500000000000000</t>
  </si>
  <si>
    <t>00011600000000000000</t>
  </si>
  <si>
    <t>00011700000000000000</t>
  </si>
  <si>
    <t>00020201999000000151</t>
  </si>
  <si>
    <t>512</t>
  </si>
  <si>
    <t>Иные дотации</t>
  </si>
  <si>
    <t>00021900000000000000</t>
  </si>
  <si>
    <t>00020700000000000000</t>
  </si>
  <si>
    <t>00020203000000000151</t>
  </si>
  <si>
    <t>00020202000000000151</t>
  </si>
  <si>
    <t>00020201000000000151</t>
  </si>
  <si>
    <t xml:space="preserve">00020204000000000151                           </t>
  </si>
  <si>
    <t>00021800000000000000</t>
  </si>
  <si>
    <t>Прочие безвозмездные поступления</t>
  </si>
  <si>
    <t xml:space="preserve">Доходы бюджетов бюджетной системы РФ от возврата бюджетами бюджетной системы РФ и организациями остатков субсидий, субвенций и иных МБТ, имеющих целевое назначение, прошлых лет </t>
  </si>
  <si>
    <t>Возврат остатков субсидий, субвенций и иных МБТ, имеющих целевое назначение, прошлых лет</t>
  </si>
  <si>
    <t>00010102000010000110</t>
  </si>
  <si>
    <t>00010302000010000110</t>
  </si>
  <si>
    <t>00010502000020000110</t>
  </si>
  <si>
    <t>00010503000010000110</t>
  </si>
  <si>
    <t>00010504000020000110</t>
  </si>
  <si>
    <t>00010601000000000110</t>
  </si>
  <si>
    <t>00010606000000000110</t>
  </si>
  <si>
    <t>Доходы от продажи квартир</t>
  </si>
  <si>
    <t>Доходы от реализации имущества находящегося в государственной и муниципальной собственности</t>
  </si>
  <si>
    <t xml:space="preserve">00011402000000000000                         </t>
  </si>
  <si>
    <t>Плата за негативное воздействие на окружающую среду</t>
  </si>
  <si>
    <t>Платежи от государственных и муниципальных унитарных предприятий</t>
  </si>
  <si>
    <t>00011107000000000120</t>
  </si>
  <si>
    <t>00011105030000000120                                00011105070000000120</t>
  </si>
  <si>
    <t xml:space="preserve">Прочие доходы от использования имущества и прав, находящихся в государственной и муниципальной собственности </t>
  </si>
  <si>
    <t xml:space="preserve">                          00011101000000000120                     00011109000000000120</t>
  </si>
  <si>
    <t>Субвенции, в т.ч. (субвенции, по которым вносятся изменения)</t>
  </si>
  <si>
    <t>Субсидии, в т.ч. (субсидии, по которым вносятся изменения)</t>
  </si>
  <si>
    <t>Дефицит/(Доходы-Безвозмездные поступления-Допнорматив по НДФЛ)*100%</t>
  </si>
  <si>
    <t>Единица измерения: рублей</t>
  </si>
  <si>
    <t>Детальное пояснение каждой позиции вносимых изменений, в том числе отдельных составляющих сумм изменений</t>
  </si>
  <si>
    <t>ВСЕГО</t>
  </si>
  <si>
    <t>Раздел I. Социально значимые расходы</t>
  </si>
  <si>
    <t>1.1.1. работников казенных учреждений</t>
  </si>
  <si>
    <t>Дополнтельный норматив по НДФЛ, рублей</t>
  </si>
  <si>
    <t>Перечень бюджетных обязательств (расходов)</t>
  </si>
  <si>
    <t>Итого иные расходы</t>
  </si>
  <si>
    <t>иные ВР</t>
  </si>
  <si>
    <t>00010000000000000000</t>
  </si>
  <si>
    <t>00020000000000000000</t>
  </si>
  <si>
    <t>х</t>
  </si>
  <si>
    <t>00020202999000000151</t>
  </si>
  <si>
    <t>Прочие субсидии</t>
  </si>
  <si>
    <t>00020202216000000151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</si>
  <si>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пунктов0</t>
  </si>
  <si>
    <t>00020202077000000151</t>
  </si>
  <si>
    <t>Субсидии бюджетам на софинансирование капитальных вложений в объекты государственной (муниципальной) собственности</t>
  </si>
  <si>
    <t>00020202008000000151</t>
  </si>
  <si>
    <t>Субсидии бюджетам на обеспечение жильем молодых семей</t>
  </si>
  <si>
    <t>00020203121000000151</t>
  </si>
  <si>
    <t>Субвенции бюджетам на проведение Всероссийской сельскохозяйственной переписи в 2016 году</t>
  </si>
  <si>
    <t>00020203119000000151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</si>
  <si>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</si>
  <si>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00020203077000000151</t>
  </si>
  <si>
    <t>Субвенции бюджетам на обеспечение жильем граждан, уволенных с военной службы (службы), и приравненных к ним лиц</t>
  </si>
  <si>
    <t>00020203029000000151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</si>
  <si>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</si>
  <si>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00020203024000000151</t>
  </si>
  <si>
    <t>Субвенции местным бюджетам на выполнение передаваемых полномочий субъектов Российской Федерации</t>
  </si>
  <si>
    <t>00020203020000000151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</si>
  <si>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</si>
  <si>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00020203015000000151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</si>
  <si>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</si>
  <si>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00020203007000000151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</si>
  <si>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</si>
  <si>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00020204999000000151</t>
  </si>
  <si>
    <t>Прочие межбюджетные трансферты, передаваемые бюджетам</t>
  </si>
  <si>
    <t>00020204061000000151</t>
  </si>
  <si>
    <t>Межбюджетные трансферты, передаваемые бюджетам на создание и развитие сети многофункциональных центров предоставления государственных и муниципальных услуг</t>
  </si>
  <si>
    <t>00020204014000000151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</si>
  <si>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</si>
  <si>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00020400000000000000</t>
  </si>
  <si>
    <t>Иные МБТ, в т.ч. (иные МБТ, по которым вносятся изменения)</t>
  </si>
  <si>
    <t xml:space="preserve">Безвозмездные поступления от негосударственных организаций </t>
  </si>
  <si>
    <t xml:space="preserve">Субсидии бюджетам на реализацию федеральных целевых программ 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</si>
  <si>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</si>
  <si>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00020202009000000151</t>
  </si>
  <si>
    <t>0002020221500000151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</si>
  <si>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</si>
  <si>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Субсидии бюджетам на реализацию мероприятий по поэтапному внедрению Всероссийского физкультурно-спортивного комплекса "Готов к труду и обороне" (ГТО)</t>
  </si>
  <si>
    <t>0002020222000000151</t>
  </si>
  <si>
    <t>00020204095000000151</t>
  </si>
  <si>
    <t>00020204080000000151</t>
  </si>
  <si>
    <t>00020204053000000151</t>
  </si>
  <si>
    <t>00020204052000000151</t>
  </si>
  <si>
    <t>00020204041000000151</t>
  </si>
  <si>
    <t>00020204029000000151</t>
  </si>
  <si>
    <t>Межбюджетные трансферты местным бюджетам на реализацию дополнительных мероприятий в сфере занятости населения</t>
  </si>
  <si>
    <t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</si>
  <si>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</si>
  <si>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Межбюджетные трансферты, передаваемые бюджетам на государственную поддержку лучших работников муниципальных учреждений культуры, находящихся на территориях сельских поселений</t>
  </si>
  <si>
    <t>Межбюджетные трансферты, передаваемые бюджетам для оказания адресной финансовой помощи гражданам Украины,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</t>
  </si>
  <si>
    <t>Межбюджетные трансферты, передаваемые бюджетам на реализацию мероприятий региональных программ в сфере дорожного хозяйства по решениям Правительства Российской Федерации</t>
  </si>
  <si>
    <t>Субсидии бюджетам на реализацию мероприятий  по содействию  создания  в субъектах  Российской Федерации  новых мест  в общеобразовательных  организациях</t>
  </si>
  <si>
    <t xml:space="preserve"> </t>
  </si>
  <si>
    <t>Исполнено на 1 число месяца (последняя отчетная дата на)</t>
  </si>
  <si>
    <t>00020220051100000151</t>
  </si>
  <si>
    <t>0002021500110000151</t>
  </si>
  <si>
    <t>0002021500210000151</t>
  </si>
  <si>
    <t>2018 год</t>
  </si>
  <si>
    <t>Исполнено на 01.01.2019</t>
  </si>
  <si>
    <t>Бюджетные ассигнования на 2019 год (действующая редакция -  Решение о бюджете  от 29.12.18  №177)</t>
  </si>
  <si>
    <t>ВР 880</t>
  </si>
  <si>
    <t>Свод изменений к проекту решения муниципального образования "О внесении изменений в решение Совета народных депутатов   «О бюджете МО Московское сельское поселение" на 2019 год и плановый период 2020 и 2021 годов»</t>
  </si>
  <si>
    <t xml:space="preserve">Для решения актуальных вопросов местного значения (за счет собственных доходов ,увеличение по подразделу "водное хозяйство на 24360,00 рублей, на благоустройство на сумму 42640,00 рублей и общегосударственные вопросы на сумму 6000,00 рублей)                                    </t>
  </si>
  <si>
    <t>незапланированные поступления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</si>
</sst>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000"/>
  </numFmts>
  <fonts count="38"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2"/>
      <charset val="204"/>
    </font>
    <font>
      <sz val="10"/>
      <color indexed="9"/>
      <name val="Times New Roman"/>
      <family val="2"/>
      <charset val="204"/>
    </font>
    <font>
      <sz val="10"/>
      <color indexed="62"/>
      <name val="Times New Roman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20"/>
      <name val="Times New Roman"/>
      <family val="2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0"/>
      <color indexed="10"/>
      <name val="Times New Roman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2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1"/>
      <color theme="3" tint="0.39997558519241921"/>
      <name val="Times New Roman"/>
      <family val="1"/>
      <charset val="204"/>
    </font>
    <font>
      <b/>
      <i/>
      <sz val="11"/>
      <color theme="3" tint="0.3999755851924192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rgb="FF7030A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7030A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</borders>
  <cellStyleXfs count="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" fillId="0" borderId="0"/>
    <xf numFmtId="0" fontId="23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8" applyNumberFormat="0" applyFont="0" applyAlignment="0" applyProtection="0"/>
    <xf numFmtId="9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132">
    <xf numFmtId="0" fontId="0" fillId="0" borderId="0" xfId="0"/>
    <xf numFmtId="3" fontId="27" fillId="0" borderId="10" xfId="0" applyNumberFormat="1" applyFont="1" applyBorder="1" applyAlignment="1" applyProtection="1">
      <alignment horizontal="left" vertical="center" wrapText="1"/>
      <protection locked="0"/>
    </xf>
    <xf numFmtId="3" fontId="26" fillId="24" borderId="0" xfId="0" applyNumberFormat="1" applyFont="1" applyFill="1" applyBorder="1" applyAlignment="1" applyProtection="1">
      <alignment horizontal="left" vertical="center" wrapText="1"/>
      <protection locked="0"/>
    </xf>
    <xf numFmtId="3" fontId="27" fillId="25" borderId="0" xfId="0" applyNumberFormat="1" applyFont="1" applyFill="1" applyBorder="1" applyAlignment="1" applyProtection="1">
      <alignment horizontal="left" vertical="center" wrapText="1"/>
      <protection locked="0"/>
    </xf>
    <xf numFmtId="3" fontId="2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6" fillId="26" borderId="10" xfId="0" applyNumberFormat="1" applyFont="1" applyFill="1" applyBorder="1" applyAlignment="1" applyProtection="1">
      <alignment horizontal="center" vertical="center" wrapText="1"/>
      <protection locked="0"/>
    </xf>
    <xf numFmtId="3" fontId="26" fillId="24" borderId="10" xfId="0" applyNumberFormat="1" applyFont="1" applyFill="1" applyBorder="1" applyAlignment="1" applyProtection="1">
      <alignment horizontal="center" vertical="center" wrapText="1"/>
      <protection locked="0"/>
    </xf>
    <xf numFmtId="49" fontId="26" fillId="24" borderId="0" xfId="0" applyNumberFormat="1" applyFont="1" applyFill="1" applyBorder="1" applyAlignment="1" applyProtection="1">
      <alignment horizontal="center" vertical="center" wrapText="1"/>
      <protection locked="0"/>
    </xf>
    <xf numFmtId="3" fontId="26" fillId="24" borderId="0" xfId="0" applyNumberFormat="1" applyFont="1" applyFill="1" applyBorder="1" applyAlignment="1" applyProtection="1">
      <alignment horizontal="center" vertical="center" wrapText="1"/>
      <protection locked="0"/>
    </xf>
    <xf numFmtId="49" fontId="27" fillId="25" borderId="0" xfId="0" applyNumberFormat="1" applyFont="1" applyFill="1" applyBorder="1" applyAlignment="1" applyProtection="1">
      <alignment horizontal="center" vertical="center" wrapText="1"/>
      <protection locked="0"/>
    </xf>
    <xf numFmtId="3" fontId="27" fillId="25" borderId="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vertical="center"/>
      <protection locked="0"/>
    </xf>
    <xf numFmtId="49" fontId="27" fillId="0" borderId="0" xfId="0" applyNumberFormat="1" applyFont="1" applyBorder="1" applyAlignment="1" applyProtection="1">
      <alignment horizontal="center" vertical="center" wrapText="1"/>
      <protection locked="0"/>
    </xf>
    <xf numFmtId="1" fontId="26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6" fillId="26" borderId="0" xfId="0" applyFont="1" applyFill="1" applyAlignment="1" applyProtection="1">
      <alignment vertical="center"/>
      <protection locked="0"/>
    </xf>
    <xf numFmtId="164" fontId="26" fillId="24" borderId="0" xfId="0" applyNumberFormat="1" applyFont="1" applyFill="1" applyAlignment="1" applyProtection="1">
      <alignment vertical="center"/>
      <protection locked="0"/>
    </xf>
    <xf numFmtId="164" fontId="24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26" fillId="27" borderId="0" xfId="0" applyFont="1" applyFill="1" applyAlignment="1" applyProtection="1">
      <alignment vertical="center"/>
      <protection locked="0"/>
    </xf>
    <xf numFmtId="0" fontId="27" fillId="26" borderId="0" xfId="0" applyFont="1" applyFill="1" applyAlignment="1" applyProtection="1">
      <alignment vertical="center"/>
      <protection locked="0"/>
    </xf>
    <xf numFmtId="0" fontId="26" fillId="26" borderId="0" xfId="0" applyFont="1" applyFill="1" applyBorder="1" applyAlignment="1" applyProtection="1">
      <alignment horizontal="center" vertical="center" wrapText="1"/>
      <protection locked="0"/>
    </xf>
    <xf numFmtId="164" fontId="24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vertical="center"/>
      <protection locked="0"/>
    </xf>
    <xf numFmtId="49" fontId="26" fillId="0" borderId="0" xfId="0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49" fontId="26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64" fontId="26" fillId="0" borderId="0" xfId="0" applyNumberFormat="1" applyFont="1" applyAlignment="1" applyProtection="1">
      <alignment horizontal="center" vertical="center" wrapText="1"/>
      <protection locked="0"/>
    </xf>
    <xf numFmtId="164" fontId="27" fillId="0" borderId="0" xfId="0" applyNumberFormat="1" applyFont="1" applyAlignment="1" applyProtection="1">
      <alignment vertical="center"/>
      <protection locked="0"/>
    </xf>
    <xf numFmtId="0" fontId="27" fillId="27" borderId="0" xfId="0" applyFont="1" applyFill="1" applyAlignment="1" applyProtection="1">
      <alignment vertical="center"/>
      <protection locked="0"/>
    </xf>
    <xf numFmtId="4" fontId="27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26" fillId="26" borderId="10" xfId="0" applyNumberFormat="1" applyFont="1" applyFill="1" applyBorder="1" applyAlignment="1" applyProtection="1">
      <alignment horizontal="center" vertical="center" wrapText="1"/>
      <protection locked="0"/>
    </xf>
    <xf numFmtId="4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27" fillId="26" borderId="10" xfId="0" applyNumberFormat="1" applyFont="1" applyFill="1" applyBorder="1" applyAlignment="1" applyProtection="1">
      <alignment horizontal="center" vertical="center" wrapText="1"/>
      <protection locked="0"/>
    </xf>
    <xf numFmtId="4" fontId="25" fillId="26" borderId="10" xfId="0" applyNumberFormat="1" applyFont="1" applyFill="1" applyBorder="1" applyAlignment="1" applyProtection="1">
      <alignment horizontal="center" vertical="center" wrapText="1"/>
      <protection locked="0"/>
    </xf>
    <xf numFmtId="4" fontId="29" fillId="26" borderId="10" xfId="0" applyNumberFormat="1" applyFont="1" applyFill="1" applyBorder="1" applyAlignment="1" applyProtection="1">
      <alignment horizontal="center" vertical="center" wrapText="1"/>
      <protection locked="0"/>
    </xf>
    <xf numFmtId="4" fontId="26" fillId="24" borderId="11" xfId="0" applyNumberFormat="1" applyFont="1" applyFill="1" applyBorder="1" applyAlignment="1" applyProtection="1">
      <alignment horizontal="center" vertical="center" wrapText="1"/>
      <protection locked="0"/>
    </xf>
    <xf numFmtId="4" fontId="28" fillId="26" borderId="10" xfId="0" applyNumberFormat="1" applyFont="1" applyFill="1" applyBorder="1" applyAlignment="1" applyProtection="1">
      <alignment horizontal="center" vertical="center" wrapText="1"/>
      <protection locked="0"/>
    </xf>
    <xf numFmtId="4" fontId="26" fillId="0" borderId="10" xfId="0" applyNumberFormat="1" applyFont="1" applyBorder="1" applyAlignment="1" applyProtection="1">
      <alignment horizontal="center" vertical="center" wrapText="1"/>
      <protection locked="0"/>
    </xf>
    <xf numFmtId="4" fontId="26" fillId="26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horizontal="center" vertical="center" wrapText="1"/>
      <protection locked="0"/>
    </xf>
    <xf numFmtId="164" fontId="30" fillId="0" borderId="0" xfId="0" applyNumberFormat="1" applyFont="1" applyBorder="1" applyAlignment="1" applyProtection="1">
      <alignment horizontal="center" vertical="center" wrapText="1"/>
      <protection locked="0"/>
    </xf>
    <xf numFmtId="4" fontId="31" fillId="26" borderId="10" xfId="0" applyNumberFormat="1" applyFont="1" applyFill="1" applyBorder="1" applyAlignment="1" applyProtection="1">
      <alignment horizontal="center" vertical="center" wrapText="1"/>
      <protection locked="0"/>
    </xf>
    <xf numFmtId="4" fontId="31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1" fillId="24" borderId="10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0" xfId="0" applyNumberFormat="1" applyFont="1" applyFill="1" applyBorder="1" applyAlignment="1" applyProtection="1">
      <alignment horizontal="center" vertical="center" wrapText="1"/>
      <protection locked="0"/>
    </xf>
    <xf numFmtId="164" fontId="32" fillId="24" borderId="10" xfId="0" applyNumberFormat="1" applyFont="1" applyFill="1" applyBorder="1" applyAlignment="1" applyProtection="1">
      <alignment horizontal="center" vertical="center" wrapText="1"/>
      <protection locked="0"/>
    </xf>
    <xf numFmtId="3" fontId="31" fillId="24" borderId="0" xfId="0" applyNumberFormat="1" applyFont="1" applyFill="1" applyBorder="1" applyAlignment="1" applyProtection="1">
      <alignment horizontal="center" vertical="center" wrapText="1"/>
      <protection locked="0"/>
    </xf>
    <xf numFmtId="3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3" fontId="26" fillId="26" borderId="10" xfId="0" applyNumberFormat="1" applyFont="1" applyFill="1" applyBorder="1" applyAlignment="1" applyProtection="1">
      <alignment horizontal="left" vertical="center" wrapText="1"/>
      <protection locked="0"/>
    </xf>
    <xf numFmtId="3" fontId="27" fillId="26" borderId="10" xfId="0" applyNumberFormat="1" applyFont="1" applyFill="1" applyBorder="1" applyAlignment="1" applyProtection="1">
      <alignment horizontal="left" vertical="center" wrapText="1"/>
      <protection locked="0"/>
    </xf>
    <xf numFmtId="0" fontId="33" fillId="26" borderId="10" xfId="75" applyFont="1" applyFill="1" applyBorder="1" applyAlignment="1" applyProtection="1">
      <alignment horizontal="left" vertical="center" wrapText="1"/>
      <protection locked="0"/>
    </xf>
    <xf numFmtId="49" fontId="27" fillId="26" borderId="10" xfId="0" applyNumberFormat="1" applyFont="1" applyFill="1" applyBorder="1" applyAlignment="1" applyProtection="1">
      <alignment horizontal="center" vertical="center" wrapText="1"/>
      <protection locked="0"/>
    </xf>
    <xf numFmtId="3" fontId="26" fillId="26" borderId="11" xfId="0" applyNumberFormat="1" applyFont="1" applyFill="1" applyBorder="1" applyAlignment="1" applyProtection="1">
      <alignment horizontal="left" vertical="center" wrapText="1"/>
      <protection locked="0"/>
    </xf>
    <xf numFmtId="49" fontId="26" fillId="26" borderId="11" xfId="0" applyNumberFormat="1" applyFont="1" applyFill="1" applyBorder="1" applyAlignment="1" applyProtection="1">
      <alignment horizontal="center" vertical="center" wrapText="1"/>
      <protection locked="0"/>
    </xf>
    <xf numFmtId="3" fontId="26" fillId="26" borderId="10" xfId="0" applyNumberFormat="1" applyFont="1" applyFill="1" applyBorder="1" applyAlignment="1" applyProtection="1">
      <alignment horizontal="center" vertical="center" wrapText="1"/>
      <protection locked="0"/>
    </xf>
    <xf numFmtId="3" fontId="27" fillId="28" borderId="10" xfId="0" applyNumberFormat="1" applyFont="1" applyFill="1" applyBorder="1" applyAlignment="1" applyProtection="1">
      <alignment horizontal="left" vertical="center" wrapText="1"/>
      <protection locked="0"/>
    </xf>
    <xf numFmtId="49" fontId="27" fillId="28" borderId="10" xfId="0" applyNumberFormat="1" applyFont="1" applyFill="1" applyBorder="1" applyAlignment="1" applyProtection="1">
      <alignment horizontal="center" vertical="center" wrapText="1"/>
      <protection locked="0"/>
    </xf>
    <xf numFmtId="4" fontId="27" fillId="28" borderId="10" xfId="0" applyNumberFormat="1" applyFont="1" applyFill="1" applyBorder="1" applyAlignment="1" applyProtection="1">
      <alignment horizontal="center" vertical="center" wrapText="1"/>
      <protection locked="0"/>
    </xf>
    <xf numFmtId="3" fontId="27" fillId="29" borderId="10" xfId="0" applyNumberFormat="1" applyFont="1" applyFill="1" applyBorder="1" applyAlignment="1" applyProtection="1">
      <alignment vertical="center" wrapText="1"/>
      <protection locked="0"/>
    </xf>
    <xf numFmtId="49" fontId="27" fillId="29" borderId="10" xfId="0" applyNumberFormat="1" applyFont="1" applyFill="1" applyBorder="1" applyAlignment="1" applyProtection="1">
      <alignment horizontal="center" vertical="center" wrapText="1"/>
      <protection locked="0"/>
    </xf>
    <xf numFmtId="4" fontId="29" fillId="28" borderId="10" xfId="0" applyNumberFormat="1" applyFont="1" applyFill="1" applyBorder="1" applyAlignment="1" applyProtection="1">
      <alignment horizontal="center" vertical="center" wrapText="1"/>
      <protection locked="0"/>
    </xf>
    <xf numFmtId="4" fontId="28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1" fontId="24" fillId="30" borderId="10" xfId="0" applyNumberFormat="1" applyFont="1" applyFill="1" applyBorder="1" applyAlignment="1" applyProtection="1">
      <alignment horizontal="center"/>
      <protection locked="0"/>
    </xf>
    <xf numFmtId="1" fontId="24" fillId="30" borderId="10" xfId="0" applyNumberFormat="1" applyFont="1" applyFill="1" applyBorder="1" applyAlignment="1" applyProtection="1">
      <alignment horizontal="center" vertical="center" wrapText="1"/>
      <protection locked="0"/>
    </xf>
    <xf numFmtId="1" fontId="34" fillId="30" borderId="10" xfId="0" applyNumberFormat="1" applyFont="1" applyFill="1" applyBorder="1" applyAlignment="1" applyProtection="1">
      <alignment horizontal="center" vertical="center" wrapText="1"/>
      <protection locked="0"/>
    </xf>
    <xf numFmtId="1" fontId="24" fillId="30" borderId="12" xfId="0" applyNumberFormat="1" applyFont="1" applyFill="1" applyBorder="1" applyAlignment="1" applyProtection="1">
      <alignment horizontal="center" vertical="center" wrapText="1"/>
      <protection locked="0"/>
    </xf>
    <xf numFmtId="4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49" fontId="26" fillId="28" borderId="10" xfId="0" applyNumberFormat="1" applyFont="1" applyFill="1" applyBorder="1" applyAlignment="1" applyProtection="1">
      <alignment horizontal="center" vertical="center" wrapText="1"/>
      <protection locked="0"/>
    </xf>
    <xf numFmtId="4" fontId="29" fillId="26" borderId="12" xfId="0" applyNumberFormat="1" applyFont="1" applyFill="1" applyBorder="1" applyAlignment="1" applyProtection="1">
      <alignment horizontal="center" vertical="center" wrapText="1"/>
      <protection locked="0"/>
    </xf>
    <xf numFmtId="4" fontId="27" fillId="26" borderId="10" xfId="0" applyNumberFormat="1" applyFont="1" applyFill="1" applyBorder="1" applyAlignment="1" applyProtection="1">
      <alignment vertical="center" wrapText="1"/>
      <protection locked="0"/>
    </xf>
    <xf numFmtId="4" fontId="30" fillId="26" borderId="10" xfId="0" applyNumberFormat="1" applyFont="1" applyFill="1" applyBorder="1" applyAlignment="1" applyProtection="1">
      <alignment horizontal="center" vertical="center" wrapText="1"/>
      <protection locked="0"/>
    </xf>
    <xf numFmtId="3" fontId="26" fillId="31" borderId="10" xfId="0" applyNumberFormat="1" applyFont="1" applyFill="1" applyBorder="1" applyAlignment="1" applyProtection="1">
      <alignment horizontal="left" vertical="center" wrapText="1"/>
      <protection locked="0"/>
    </xf>
    <xf numFmtId="49" fontId="26" fillId="31" borderId="10" xfId="0" applyNumberFormat="1" applyFont="1" applyFill="1" applyBorder="1" applyAlignment="1" applyProtection="1">
      <alignment horizontal="center" vertical="center" wrapText="1"/>
      <protection locked="0"/>
    </xf>
    <xf numFmtId="4" fontId="26" fillId="31" borderId="10" xfId="0" applyNumberFormat="1" applyFont="1" applyFill="1" applyBorder="1" applyAlignment="1" applyProtection="1">
      <alignment horizontal="center" vertical="center" wrapText="1"/>
      <protection locked="0"/>
    </xf>
    <xf numFmtId="4" fontId="27" fillId="31" borderId="10" xfId="0" applyNumberFormat="1" applyFont="1" applyFill="1" applyBorder="1" applyAlignment="1" applyProtection="1">
      <alignment horizontal="center" vertical="center" wrapText="1"/>
      <protection locked="0"/>
    </xf>
    <xf numFmtId="3" fontId="26" fillId="31" borderId="10" xfId="0" applyNumberFormat="1" applyFont="1" applyFill="1" applyBorder="1" applyAlignment="1" applyProtection="1">
      <alignment vertical="center" wrapText="1"/>
      <protection locked="0"/>
    </xf>
    <xf numFmtId="4" fontId="30" fillId="31" borderId="10" xfId="0" applyNumberFormat="1" applyFont="1" applyFill="1" applyBorder="1" applyAlignment="1" applyProtection="1">
      <alignment horizontal="center" vertical="center" wrapText="1"/>
      <protection locked="0"/>
    </xf>
    <xf numFmtId="4" fontId="25" fillId="31" borderId="10" xfId="0" applyNumberFormat="1" applyFont="1" applyFill="1" applyBorder="1" applyAlignment="1" applyProtection="1">
      <alignment horizontal="center" vertical="center" wrapText="1"/>
      <protection locked="0"/>
    </xf>
    <xf numFmtId="0" fontId="36" fillId="26" borderId="13" xfId="0" applyFont="1" applyFill="1" applyBorder="1" applyAlignment="1" applyProtection="1">
      <alignment horizontal="left" vertical="center" wrapText="1"/>
      <protection locked="0"/>
    </xf>
    <xf numFmtId="0" fontId="26" fillId="26" borderId="13" xfId="0" applyFont="1" applyFill="1" applyBorder="1" applyAlignment="1" applyProtection="1">
      <alignment horizontal="left" vertical="center" wrapText="1"/>
      <protection locked="0"/>
    </xf>
    <xf numFmtId="0" fontId="27" fillId="30" borderId="10" xfId="0" applyFont="1" applyFill="1" applyBorder="1" applyAlignment="1" applyProtection="1">
      <alignment horizontal="center" vertical="center" wrapText="1"/>
      <protection locked="0"/>
    </xf>
    <xf numFmtId="0" fontId="37" fillId="30" borderId="10" xfId="0" applyFont="1" applyFill="1" applyBorder="1" applyAlignment="1" applyProtection="1">
      <alignment horizontal="center" vertical="center" wrapText="1"/>
      <protection locked="0"/>
    </xf>
    <xf numFmtId="0" fontId="36" fillId="26" borderId="13" xfId="0" applyFont="1" applyFill="1" applyBorder="1" applyAlignment="1" applyProtection="1">
      <alignment horizontal="center" vertical="center" wrapText="1"/>
      <protection locked="0"/>
    </xf>
    <xf numFmtId="49" fontId="36" fillId="26" borderId="13" xfId="0" applyNumberFormat="1" applyFont="1" applyFill="1" applyBorder="1" applyAlignment="1" applyProtection="1">
      <alignment horizontal="center" vertical="center" wrapText="1"/>
      <protection locked="0"/>
    </xf>
    <xf numFmtId="4" fontId="27" fillId="28" borderId="10" xfId="0" applyNumberFormat="1" applyFont="1" applyFill="1" applyBorder="1" applyAlignment="1" applyProtection="1">
      <alignment horizontal="center" vertical="center" wrapText="1"/>
    </xf>
    <xf numFmtId="4" fontId="26" fillId="26" borderId="10" xfId="0" applyNumberFormat="1" applyFont="1" applyFill="1" applyBorder="1" applyAlignment="1" applyProtection="1">
      <alignment horizontal="center" vertical="center" wrapText="1"/>
    </xf>
    <xf numFmtId="4" fontId="26" fillId="0" borderId="10" xfId="0" applyNumberFormat="1" applyFont="1" applyFill="1" applyBorder="1" applyAlignment="1" applyProtection="1">
      <alignment horizontal="center" vertical="center" wrapText="1"/>
    </xf>
    <xf numFmtId="4" fontId="30" fillId="28" borderId="10" xfId="0" applyNumberFormat="1" applyFont="1" applyFill="1" applyBorder="1" applyAlignment="1" applyProtection="1">
      <alignment horizontal="center" vertical="center" wrapText="1"/>
    </xf>
    <xf numFmtId="4" fontId="27" fillId="31" borderId="10" xfId="0" applyNumberFormat="1" applyFont="1" applyFill="1" applyBorder="1" applyAlignment="1" applyProtection="1">
      <alignment horizontal="center" vertical="center" wrapText="1"/>
    </xf>
    <xf numFmtId="4" fontId="27" fillId="0" borderId="10" xfId="0" applyNumberFormat="1" applyFont="1" applyFill="1" applyBorder="1" applyAlignment="1" applyProtection="1">
      <alignment horizontal="center" vertical="center" wrapText="1"/>
    </xf>
    <xf numFmtId="4" fontId="27" fillId="26" borderId="10" xfId="0" applyNumberFormat="1" applyFont="1" applyFill="1" applyBorder="1" applyAlignment="1" applyProtection="1">
      <alignment horizontal="center" vertical="center" wrapText="1"/>
    </xf>
    <xf numFmtId="4" fontId="26" fillId="31" borderId="10" xfId="0" applyNumberFormat="1" applyFont="1" applyFill="1" applyBorder="1" applyAlignment="1" applyProtection="1">
      <alignment horizontal="center" vertical="center" wrapText="1"/>
    </xf>
    <xf numFmtId="4" fontId="27" fillId="29" borderId="10" xfId="0" applyNumberFormat="1" applyFont="1" applyFill="1" applyBorder="1" applyAlignment="1" applyProtection="1">
      <alignment horizontal="center" vertical="center" wrapText="1"/>
    </xf>
    <xf numFmtId="4" fontId="26" fillId="24" borderId="11" xfId="0" applyNumberFormat="1" applyFont="1" applyFill="1" applyBorder="1" applyAlignment="1" applyProtection="1">
      <alignment horizontal="center" vertical="center" wrapText="1"/>
    </xf>
    <xf numFmtId="4" fontId="26" fillId="0" borderId="10" xfId="0" applyNumberFormat="1" applyFont="1" applyBorder="1" applyAlignment="1" applyProtection="1">
      <alignment horizontal="center" vertical="center" wrapText="1"/>
    </xf>
    <xf numFmtId="4" fontId="31" fillId="24" borderId="10" xfId="0" applyNumberFormat="1" applyFont="1" applyFill="1" applyBorder="1" applyAlignment="1" applyProtection="1">
      <alignment horizontal="center" vertical="center" wrapText="1"/>
    </xf>
    <xf numFmtId="164" fontId="24" fillId="24" borderId="10" xfId="0" applyNumberFormat="1" applyFont="1" applyFill="1" applyBorder="1" applyAlignment="1" applyProtection="1">
      <alignment horizontal="center" vertical="center" wrapText="1"/>
    </xf>
    <xf numFmtId="164" fontId="32" fillId="24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49" fontId="26" fillId="26" borderId="1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4" fontId="26" fillId="0" borderId="10" xfId="0" applyNumberFormat="1" applyFont="1" applyFill="1" applyBorder="1" applyAlignment="1" applyProtection="1">
      <alignment horizontal="center" vertical="top" wrapText="1"/>
      <protection locked="0"/>
    </xf>
    <xf numFmtId="4" fontId="26" fillId="0" borderId="10" xfId="0" applyNumberFormat="1" applyFont="1" applyFill="1" applyBorder="1" applyAlignment="1" applyProtection="1">
      <alignment horizontal="center" wrapText="1"/>
      <protection locked="0"/>
    </xf>
    <xf numFmtId="165" fontId="36" fillId="26" borderId="13" xfId="0" applyNumberFormat="1" applyFont="1" applyFill="1" applyBorder="1" applyAlignment="1" applyProtection="1">
      <alignment horizontal="center" vertical="center" wrapText="1"/>
      <protection locked="0"/>
    </xf>
    <xf numFmtId="4" fontId="26" fillId="26" borderId="10" xfId="0" applyNumberFormat="1" applyFont="1" applyFill="1" applyBorder="1" applyAlignment="1" applyProtection="1">
      <alignment vertical="center" wrapText="1"/>
      <protection locked="0"/>
    </xf>
    <xf numFmtId="4" fontId="26" fillId="26" borderId="10" xfId="0" applyNumberFormat="1" applyFont="1" applyFill="1" applyBorder="1" applyAlignment="1" applyProtection="1">
      <alignment horizontal="center" vertical="center"/>
      <protection locked="0"/>
    </xf>
    <xf numFmtId="4" fontId="29" fillId="26" borderId="10" xfId="0" applyNumberFormat="1" applyFont="1" applyFill="1" applyBorder="1" applyAlignment="1" applyProtection="1">
      <alignment horizontal="center" vertical="center"/>
      <protection locked="0"/>
    </xf>
    <xf numFmtId="4" fontId="27" fillId="28" borderId="10" xfId="0" applyNumberFormat="1" applyFont="1" applyFill="1" applyBorder="1" applyAlignment="1" applyProtection="1">
      <alignment horizontal="center" vertical="center"/>
      <protection locked="0"/>
    </xf>
    <xf numFmtId="4" fontId="26" fillId="26" borderId="10" xfId="0" applyNumberFormat="1" applyFont="1" applyFill="1" applyBorder="1" applyAlignment="1" applyProtection="1">
      <alignment horizontal="center" vertical="center"/>
    </xf>
    <xf numFmtId="4" fontId="27" fillId="26" borderId="10" xfId="0" applyNumberFormat="1" applyFont="1" applyFill="1" applyBorder="1" applyAlignment="1" applyProtection="1">
      <alignment horizontal="center" vertical="top" wrapText="1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6" fillId="0" borderId="0" xfId="0" applyFont="1" applyFill="1" applyAlignment="1" applyProtection="1">
      <alignment vertical="center"/>
      <protection locked="0"/>
    </xf>
    <xf numFmtId="4" fontId="26" fillId="26" borderId="10" xfId="0" applyNumberFormat="1" applyFont="1" applyFill="1" applyBorder="1" applyAlignment="1" applyProtection="1">
      <alignment horizontal="center" vertical="top" wrapText="1"/>
      <protection locked="0"/>
    </xf>
    <xf numFmtId="0" fontId="27" fillId="30" borderId="10" xfId="0" applyFont="1" applyFill="1" applyBorder="1" applyAlignment="1" applyProtection="1">
      <alignment horizontal="center" vertical="center" wrapText="1"/>
      <protection locked="0"/>
    </xf>
    <xf numFmtId="0" fontId="27" fillId="30" borderId="1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30" borderId="11" xfId="0" applyFont="1" applyFill="1" applyBorder="1" applyAlignment="1" applyProtection="1">
      <alignment horizontal="center" vertical="center" wrapText="1"/>
      <protection locked="0"/>
    </xf>
    <xf numFmtId="0" fontId="27" fillId="30" borderId="12" xfId="0" applyFont="1" applyFill="1" applyBorder="1" applyAlignment="1" applyProtection="1">
      <alignment horizontal="center" vertical="center" wrapText="1"/>
      <protection locked="0"/>
    </xf>
    <xf numFmtId="0" fontId="27" fillId="30" borderId="10" xfId="0" applyFont="1" applyFill="1" applyBorder="1" applyAlignment="1" applyProtection="1">
      <alignment horizontal="center" vertical="center"/>
      <protection locked="0"/>
    </xf>
    <xf numFmtId="49" fontId="27" fillId="30" borderId="11" xfId="0" applyNumberFormat="1" applyFont="1" applyFill="1" applyBorder="1" applyAlignment="1" applyProtection="1">
      <alignment horizontal="center" vertical="center" wrapText="1"/>
      <protection locked="0"/>
    </xf>
    <xf numFmtId="49" fontId="27" fillId="30" borderId="12" xfId="0" applyNumberFormat="1" applyFont="1" applyFill="1" applyBorder="1" applyAlignment="1" applyProtection="1">
      <alignment horizontal="center" vertical="center" wrapText="1"/>
      <protection locked="0"/>
    </xf>
  </cellXfs>
  <cellStyles count="8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10" xfId="37"/>
    <cellStyle name="Обычный 2 11" xfId="38"/>
    <cellStyle name="Обычный 2 12" xfId="39"/>
    <cellStyle name="Обычный 2 13" xfId="40"/>
    <cellStyle name="Обычный 2 14" xfId="41"/>
    <cellStyle name="Обычный 2 15" xfId="42"/>
    <cellStyle name="Обычный 2 16" xfId="43"/>
    <cellStyle name="Обычный 2 17" xfId="44"/>
    <cellStyle name="Обычный 2 18" xfId="45"/>
    <cellStyle name="Обычный 2 19" xfId="46"/>
    <cellStyle name="Обычный 2 2" xfId="47"/>
    <cellStyle name="Обычный 2 20" xfId="48"/>
    <cellStyle name="Обычный 2 21" xfId="49"/>
    <cellStyle name="Обычный 2 22" xfId="50"/>
    <cellStyle name="Обычный 2 23" xfId="51"/>
    <cellStyle name="Обычный 2 24" xfId="52"/>
    <cellStyle name="Обычный 2 25" xfId="53"/>
    <cellStyle name="Обычный 2 26" xfId="54"/>
    <cellStyle name="Обычный 2 27" xfId="55"/>
    <cellStyle name="Обычный 2 28" xfId="56"/>
    <cellStyle name="Обычный 2 29" xfId="57"/>
    <cellStyle name="Обычный 2 3" xfId="58"/>
    <cellStyle name="Обычный 2 30" xfId="59"/>
    <cellStyle name="Обычный 2 31" xfId="60"/>
    <cellStyle name="Обычный 2 32" xfId="61"/>
    <cellStyle name="Обычный 2 33" xfId="62"/>
    <cellStyle name="Обычный 2 34" xfId="63"/>
    <cellStyle name="Обычный 2 35" xfId="64"/>
    <cellStyle name="Обычный 2 36" xfId="65"/>
    <cellStyle name="Обычный 2 37" xfId="66"/>
    <cellStyle name="Обычный 2 4" xfId="67"/>
    <cellStyle name="Обычный 2 5" xfId="68"/>
    <cellStyle name="Обычный 2 6" xfId="69"/>
    <cellStyle name="Обычный 2 7" xfId="70"/>
    <cellStyle name="Обычный 2 8" xfId="71"/>
    <cellStyle name="Обычный 2 9" xfId="72"/>
    <cellStyle name="Обычный 2_Лист1" xfId="73"/>
    <cellStyle name="Обычный 3" xfId="74"/>
    <cellStyle name="Обычный_Лист1" xfId="75"/>
    <cellStyle name="Плохой 2" xfId="76"/>
    <cellStyle name="Пояснение 2" xfId="77"/>
    <cellStyle name="Примечание 2" xfId="78"/>
    <cellStyle name="Процентный 2" xfId="79"/>
    <cellStyle name="Связанная ячейка 2" xfId="80"/>
    <cellStyle name="Текст предупреждения 2" xfId="81"/>
    <cellStyle name="Хороший 2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W138"/>
  <sheetViews>
    <sheetView showZeros="0" tabSelected="1" zoomScale="60" zoomScaleNormal="60" zoomScaleSheetLayoutView="70" workbookViewId="0">
      <pane xSplit="2" ySplit="6" topLeftCell="J26" activePane="bottomRight" state="frozen"/>
      <selection pane="topRight" activeCell="C1" sqref="C1"/>
      <selection pane="bottomLeft" activeCell="A7" sqref="A7"/>
      <selection pane="bottomRight" activeCell="N20" sqref="N20"/>
    </sheetView>
  </sheetViews>
  <sheetFormatPr defaultRowHeight="15"/>
  <cols>
    <col min="1" max="1" width="48.5703125" style="14" customWidth="1"/>
    <col min="2" max="2" width="27.140625" style="30" customWidth="1"/>
    <col min="3" max="3" width="20.42578125" style="31" customWidth="1"/>
    <col min="4" max="4" width="20.5703125" style="31" customWidth="1"/>
    <col min="5" max="5" width="15.7109375" style="31" customWidth="1"/>
    <col min="6" max="6" width="14" style="31" customWidth="1"/>
    <col min="7" max="7" width="16.140625" style="56" customWidth="1"/>
    <col min="8" max="8" width="13.7109375" style="56" customWidth="1"/>
    <col min="9" max="9" width="12.5703125" style="31" customWidth="1"/>
    <col min="10" max="10" width="14" style="56" customWidth="1"/>
    <col min="11" max="11" width="13.140625" style="56" customWidth="1"/>
    <col min="12" max="12" width="15.140625" style="31" customWidth="1"/>
    <col min="13" max="13" width="19.85546875" style="31" customWidth="1"/>
    <col min="14" max="14" width="77.5703125" style="29" customWidth="1"/>
    <col min="15" max="15" width="12.5703125" style="14" customWidth="1"/>
    <col min="16" max="16" width="11.85546875" style="14" bestFit="1" customWidth="1"/>
    <col min="17" max="16384" width="9.140625" style="14"/>
  </cols>
  <sheetData>
    <row r="2" spans="1:14">
      <c r="A2" s="126" t="s">
        <v>231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4" ht="18" customHeight="1">
      <c r="A3" s="71" t="s">
        <v>157</v>
      </c>
      <c r="B3" s="15"/>
      <c r="C3" s="13"/>
      <c r="D3" s="13"/>
      <c r="E3" s="13"/>
      <c r="F3" s="13"/>
      <c r="G3" s="45"/>
      <c r="H3" s="46"/>
      <c r="I3" s="13"/>
      <c r="J3" s="45"/>
      <c r="K3" s="45"/>
      <c r="L3" s="13"/>
      <c r="M3" s="13"/>
      <c r="N3" s="13"/>
    </row>
    <row r="4" spans="1:14" ht="15.75" customHeight="1">
      <c r="A4" s="129" t="s">
        <v>91</v>
      </c>
      <c r="B4" s="130" t="s">
        <v>92</v>
      </c>
      <c r="C4" s="124" t="s">
        <v>227</v>
      </c>
      <c r="D4" s="125" t="s">
        <v>229</v>
      </c>
      <c r="E4" s="125" t="s">
        <v>223</v>
      </c>
      <c r="F4" s="125" t="s">
        <v>39</v>
      </c>
      <c r="G4" s="125"/>
      <c r="H4" s="125"/>
      <c r="I4" s="125"/>
      <c r="J4" s="125"/>
      <c r="K4" s="125"/>
      <c r="L4" s="125"/>
      <c r="M4" s="125" t="s">
        <v>40</v>
      </c>
      <c r="N4" s="127" t="s">
        <v>158</v>
      </c>
    </row>
    <row r="5" spans="1:14" ht="124.5" customHeight="1">
      <c r="A5" s="129"/>
      <c r="B5" s="131"/>
      <c r="C5" s="124" t="s">
        <v>228</v>
      </c>
      <c r="D5" s="125"/>
      <c r="E5" s="125"/>
      <c r="F5" s="90" t="s">
        <v>93</v>
      </c>
      <c r="G5" s="91" t="s">
        <v>95</v>
      </c>
      <c r="H5" s="91" t="s">
        <v>96</v>
      </c>
      <c r="I5" s="90" t="s">
        <v>94</v>
      </c>
      <c r="J5" s="91" t="s">
        <v>95</v>
      </c>
      <c r="K5" s="91" t="s">
        <v>96</v>
      </c>
      <c r="L5" s="90" t="s">
        <v>159</v>
      </c>
      <c r="M5" s="125"/>
      <c r="N5" s="128"/>
    </row>
    <row r="6" spans="1:14" s="16" customFormat="1">
      <c r="A6" s="72">
        <v>1</v>
      </c>
      <c r="B6" s="73">
        <v>2</v>
      </c>
      <c r="C6" s="73">
        <v>3</v>
      </c>
      <c r="D6" s="73">
        <v>4</v>
      </c>
      <c r="E6" s="73">
        <v>5</v>
      </c>
      <c r="F6" s="73" t="s">
        <v>97</v>
      </c>
      <c r="G6" s="74">
        <v>7</v>
      </c>
      <c r="H6" s="74">
        <v>8</v>
      </c>
      <c r="I6" s="73" t="s">
        <v>98</v>
      </c>
      <c r="J6" s="74">
        <v>10</v>
      </c>
      <c r="K6" s="74">
        <v>11</v>
      </c>
      <c r="L6" s="73" t="s">
        <v>99</v>
      </c>
      <c r="M6" s="73" t="s">
        <v>100</v>
      </c>
      <c r="N6" s="75">
        <v>14</v>
      </c>
    </row>
    <row r="7" spans="1:14" s="17" customFormat="1" ht="14.25">
      <c r="A7" s="64" t="s">
        <v>101</v>
      </c>
      <c r="B7" s="65" t="s">
        <v>168</v>
      </c>
      <c r="C7" s="94">
        <f>C8+C32</f>
        <v>2028274.9000000001</v>
      </c>
      <c r="D7" s="94">
        <f t="shared" ref="D7:M7" si="0">D8+D32</f>
        <v>3140459.63</v>
      </c>
      <c r="E7" s="94">
        <f t="shared" si="0"/>
        <v>2170133.92</v>
      </c>
      <c r="F7" s="94">
        <f t="shared" si="0"/>
        <v>73000</v>
      </c>
      <c r="G7" s="94">
        <f t="shared" si="0"/>
        <v>0</v>
      </c>
      <c r="H7" s="94">
        <f t="shared" si="0"/>
        <v>73000</v>
      </c>
      <c r="I7" s="94">
        <f t="shared" si="0"/>
        <v>0</v>
      </c>
      <c r="J7" s="94">
        <f t="shared" si="0"/>
        <v>0</v>
      </c>
      <c r="K7" s="94">
        <f t="shared" si="0"/>
        <v>0</v>
      </c>
      <c r="L7" s="94">
        <f t="shared" si="0"/>
        <v>73000</v>
      </c>
      <c r="M7" s="94">
        <f t="shared" si="0"/>
        <v>3213459.63</v>
      </c>
      <c r="N7" s="66"/>
    </row>
    <row r="8" spans="1:14" s="17" customFormat="1" ht="14.25">
      <c r="A8" s="64" t="s">
        <v>5</v>
      </c>
      <c r="B8" s="65" t="s">
        <v>166</v>
      </c>
      <c r="C8" s="94">
        <f>C9+C19</f>
        <v>1339067.9600000002</v>
      </c>
      <c r="D8" s="94">
        <f t="shared" ref="D8:M8" si="1">D9+D19</f>
        <v>1274000</v>
      </c>
      <c r="E8" s="94">
        <f t="shared" si="1"/>
        <v>622862.83000000007</v>
      </c>
      <c r="F8" s="94">
        <f t="shared" si="1"/>
        <v>73000</v>
      </c>
      <c r="G8" s="94">
        <f t="shared" si="1"/>
        <v>0</v>
      </c>
      <c r="H8" s="94">
        <f t="shared" si="1"/>
        <v>73000</v>
      </c>
      <c r="I8" s="94">
        <f t="shared" si="1"/>
        <v>0</v>
      </c>
      <c r="J8" s="94">
        <f t="shared" si="1"/>
        <v>0</v>
      </c>
      <c r="K8" s="94">
        <f t="shared" si="1"/>
        <v>0</v>
      </c>
      <c r="L8" s="94">
        <f t="shared" si="1"/>
        <v>73000</v>
      </c>
      <c r="M8" s="94">
        <f t="shared" si="1"/>
        <v>1347000</v>
      </c>
      <c r="N8" s="66"/>
    </row>
    <row r="9" spans="1:14" s="17" customFormat="1">
      <c r="A9" s="64" t="s">
        <v>102</v>
      </c>
      <c r="B9" s="77" t="s">
        <v>168</v>
      </c>
      <c r="C9" s="94">
        <f t="shared" ref="C9:M9" si="2">SUM(C10:C18)</f>
        <v>1177771.1100000001</v>
      </c>
      <c r="D9" s="94">
        <f t="shared" si="2"/>
        <v>1184000</v>
      </c>
      <c r="E9" s="94">
        <f t="shared" si="2"/>
        <v>584843.31000000006</v>
      </c>
      <c r="F9" s="94">
        <f t="shared" si="2"/>
        <v>6000</v>
      </c>
      <c r="G9" s="94">
        <f t="shared" si="2"/>
        <v>0</v>
      </c>
      <c r="H9" s="94">
        <f t="shared" si="2"/>
        <v>6000</v>
      </c>
      <c r="I9" s="94">
        <f t="shared" si="2"/>
        <v>0</v>
      </c>
      <c r="J9" s="94">
        <f t="shared" si="2"/>
        <v>0</v>
      </c>
      <c r="K9" s="94">
        <f t="shared" si="2"/>
        <v>0</v>
      </c>
      <c r="L9" s="94">
        <f t="shared" si="2"/>
        <v>6000</v>
      </c>
      <c r="M9" s="94">
        <f t="shared" si="2"/>
        <v>1190000</v>
      </c>
      <c r="N9" s="66"/>
    </row>
    <row r="10" spans="1:14" s="18" customFormat="1" ht="85.5" customHeight="1">
      <c r="A10" s="57" t="s">
        <v>0</v>
      </c>
      <c r="B10" s="5" t="s">
        <v>138</v>
      </c>
      <c r="C10" s="36">
        <v>95065.89</v>
      </c>
      <c r="D10" s="36">
        <v>103000</v>
      </c>
      <c r="E10" s="36">
        <v>59781.81</v>
      </c>
      <c r="F10" s="99">
        <f>G10+H10</f>
        <v>0</v>
      </c>
      <c r="G10" s="47"/>
      <c r="H10" s="47"/>
      <c r="I10" s="95">
        <f t="shared" ref="I10:I15" si="3">J10+K10</f>
        <v>0</v>
      </c>
      <c r="J10" s="47"/>
      <c r="K10" s="47"/>
      <c r="L10" s="95">
        <f t="shared" ref="L10:L23" si="4">F10+I10</f>
        <v>0</v>
      </c>
      <c r="M10" s="95">
        <f t="shared" ref="M10:M20" si="5">D10+L10</f>
        <v>103000</v>
      </c>
      <c r="N10" s="36"/>
    </row>
    <row r="11" spans="1:14" s="18" customFormat="1">
      <c r="A11" s="57" t="s">
        <v>1</v>
      </c>
      <c r="B11" s="5" t="s">
        <v>139</v>
      </c>
      <c r="C11" s="36"/>
      <c r="D11" s="36"/>
      <c r="E11" s="36"/>
      <c r="F11" s="99">
        <f>G11+H11</f>
        <v>0</v>
      </c>
      <c r="G11" s="47"/>
      <c r="H11" s="47"/>
      <c r="I11" s="95">
        <f t="shared" si="3"/>
        <v>0</v>
      </c>
      <c r="J11" s="47"/>
      <c r="K11" s="47"/>
      <c r="L11" s="95">
        <f t="shared" si="4"/>
        <v>0</v>
      </c>
      <c r="M11" s="95">
        <f t="shared" si="5"/>
        <v>0</v>
      </c>
      <c r="N11" s="36"/>
    </row>
    <row r="12" spans="1:14" s="18" customFormat="1">
      <c r="A12" s="57" t="s">
        <v>45</v>
      </c>
      <c r="B12" s="5" t="s">
        <v>140</v>
      </c>
      <c r="C12" s="36"/>
      <c r="D12" s="36"/>
      <c r="E12" s="36"/>
      <c r="F12" s="99">
        <f>G12+H12</f>
        <v>0</v>
      </c>
      <c r="G12" s="47"/>
      <c r="H12" s="47"/>
      <c r="I12" s="95">
        <f t="shared" si="3"/>
        <v>0</v>
      </c>
      <c r="J12" s="47"/>
      <c r="K12" s="47"/>
      <c r="L12" s="95">
        <f t="shared" si="4"/>
        <v>0</v>
      </c>
      <c r="M12" s="95">
        <f t="shared" si="5"/>
        <v>0</v>
      </c>
      <c r="N12" s="36"/>
    </row>
    <row r="13" spans="1:14" s="18" customFormat="1">
      <c r="A13" s="57" t="s">
        <v>6</v>
      </c>
      <c r="B13" s="5" t="s">
        <v>141</v>
      </c>
      <c r="C13" s="36">
        <v>15001.2</v>
      </c>
      <c r="D13" s="36">
        <v>15000</v>
      </c>
      <c r="E13" s="36">
        <v>21117</v>
      </c>
      <c r="F13" s="99">
        <f>G13+H13</f>
        <v>6000</v>
      </c>
      <c r="G13" s="47"/>
      <c r="H13" s="47">
        <v>6000</v>
      </c>
      <c r="I13" s="95">
        <f t="shared" si="3"/>
        <v>0</v>
      </c>
      <c r="J13" s="47"/>
      <c r="K13" s="47"/>
      <c r="L13" s="95">
        <f t="shared" si="4"/>
        <v>6000</v>
      </c>
      <c r="M13" s="95">
        <f t="shared" si="5"/>
        <v>21000</v>
      </c>
      <c r="N13" s="36" t="s">
        <v>233</v>
      </c>
    </row>
    <row r="14" spans="1:14" s="18" customFormat="1" ht="30">
      <c r="A14" s="57" t="s">
        <v>113</v>
      </c>
      <c r="B14" s="5" t="s">
        <v>142</v>
      </c>
      <c r="C14" s="36"/>
      <c r="D14" s="36"/>
      <c r="E14" s="36"/>
      <c r="F14" s="99">
        <f t="shared" ref="F14:F72" si="6">G14+H14</f>
        <v>0</v>
      </c>
      <c r="G14" s="47"/>
      <c r="H14" s="47"/>
      <c r="I14" s="95">
        <f t="shared" si="3"/>
        <v>0</v>
      </c>
      <c r="J14" s="47"/>
      <c r="K14" s="47"/>
      <c r="L14" s="95">
        <f t="shared" si="4"/>
        <v>0</v>
      </c>
      <c r="M14" s="95">
        <f t="shared" si="5"/>
        <v>0</v>
      </c>
      <c r="N14" s="36"/>
    </row>
    <row r="15" spans="1:14" s="18" customFormat="1">
      <c r="A15" s="57" t="s">
        <v>7</v>
      </c>
      <c r="B15" s="5" t="s">
        <v>143</v>
      </c>
      <c r="C15" s="36">
        <v>104764.13</v>
      </c>
      <c r="D15" s="36">
        <v>121000</v>
      </c>
      <c r="E15" s="36">
        <v>4580.16</v>
      </c>
      <c r="F15" s="99">
        <f t="shared" si="6"/>
        <v>0</v>
      </c>
      <c r="G15" s="47"/>
      <c r="H15" s="47"/>
      <c r="I15" s="95">
        <f t="shared" si="3"/>
        <v>0</v>
      </c>
      <c r="J15" s="47"/>
      <c r="K15" s="47"/>
      <c r="L15" s="95">
        <f t="shared" si="4"/>
        <v>0</v>
      </c>
      <c r="M15" s="95">
        <f t="shared" si="5"/>
        <v>121000</v>
      </c>
      <c r="N15" s="36"/>
    </row>
    <row r="16" spans="1:14" s="18" customFormat="1">
      <c r="A16" s="57" t="s">
        <v>8</v>
      </c>
      <c r="B16" s="5" t="s">
        <v>144</v>
      </c>
      <c r="C16" s="36">
        <v>962939.89</v>
      </c>
      <c r="D16" s="36">
        <v>945000</v>
      </c>
      <c r="E16" s="36">
        <v>499364.34</v>
      </c>
      <c r="F16" s="99">
        <f t="shared" si="6"/>
        <v>0</v>
      </c>
      <c r="G16" s="47"/>
      <c r="H16" s="47"/>
      <c r="I16" s="95">
        <f t="shared" ref="I16:I28" si="7">J16+K16</f>
        <v>0</v>
      </c>
      <c r="J16" s="47"/>
      <c r="K16" s="47"/>
      <c r="L16" s="95">
        <f>F16+I16</f>
        <v>0</v>
      </c>
      <c r="M16" s="95">
        <f t="shared" si="5"/>
        <v>945000</v>
      </c>
      <c r="N16" s="36"/>
    </row>
    <row r="17" spans="1:14" s="18" customFormat="1">
      <c r="A17" s="57" t="s">
        <v>46</v>
      </c>
      <c r="B17" s="5" t="s">
        <v>114</v>
      </c>
      <c r="C17" s="36"/>
      <c r="D17" s="36"/>
      <c r="E17" s="36"/>
      <c r="F17" s="99">
        <f t="shared" si="6"/>
        <v>0</v>
      </c>
      <c r="G17" s="47"/>
      <c r="H17" s="47"/>
      <c r="I17" s="95">
        <f t="shared" si="7"/>
        <v>0</v>
      </c>
      <c r="J17" s="47"/>
      <c r="K17" s="47"/>
      <c r="L17" s="95">
        <f t="shared" si="4"/>
        <v>0</v>
      </c>
      <c r="M17" s="95">
        <f t="shared" si="5"/>
        <v>0</v>
      </c>
      <c r="N17" s="36"/>
    </row>
    <row r="18" spans="1:14" s="18" customFormat="1">
      <c r="A18" s="57" t="s">
        <v>2</v>
      </c>
      <c r="B18" s="5" t="s">
        <v>115</v>
      </c>
      <c r="C18" s="36"/>
      <c r="D18" s="36"/>
      <c r="E18" s="36"/>
      <c r="F18" s="99">
        <f t="shared" si="6"/>
        <v>0</v>
      </c>
      <c r="G18" s="47"/>
      <c r="H18" s="47"/>
      <c r="I18" s="95">
        <f t="shared" si="7"/>
        <v>0</v>
      </c>
      <c r="J18" s="47"/>
      <c r="K18" s="47"/>
      <c r="L18" s="95">
        <f t="shared" si="4"/>
        <v>0</v>
      </c>
      <c r="M18" s="95">
        <f t="shared" si="5"/>
        <v>0</v>
      </c>
      <c r="N18" s="36"/>
    </row>
    <row r="19" spans="1:14" s="17" customFormat="1" ht="14.25">
      <c r="A19" s="64" t="s">
        <v>3</v>
      </c>
      <c r="B19" s="65" t="s">
        <v>168</v>
      </c>
      <c r="C19" s="94">
        <f>SUM(C20:C31)</f>
        <v>161296.85</v>
      </c>
      <c r="D19" s="94">
        <f t="shared" ref="D19:M19" si="8">SUM(D20:D31)</f>
        <v>90000</v>
      </c>
      <c r="E19" s="94">
        <f t="shared" si="8"/>
        <v>38019.519999999997</v>
      </c>
      <c r="F19" s="94">
        <f t="shared" si="8"/>
        <v>67000</v>
      </c>
      <c r="G19" s="94">
        <f t="shared" si="8"/>
        <v>0</v>
      </c>
      <c r="H19" s="94">
        <f t="shared" si="8"/>
        <v>67000</v>
      </c>
      <c r="I19" s="94">
        <f t="shared" si="8"/>
        <v>0</v>
      </c>
      <c r="J19" s="94">
        <f t="shared" si="8"/>
        <v>0</v>
      </c>
      <c r="K19" s="94">
        <f t="shared" si="8"/>
        <v>0</v>
      </c>
      <c r="L19" s="94">
        <f t="shared" si="8"/>
        <v>67000</v>
      </c>
      <c r="M19" s="94">
        <f t="shared" si="8"/>
        <v>157000</v>
      </c>
      <c r="N19" s="66"/>
    </row>
    <row r="20" spans="1:14" ht="30">
      <c r="A20" s="59" t="s">
        <v>41</v>
      </c>
      <c r="B20" s="5" t="s">
        <v>116</v>
      </c>
      <c r="C20" s="37">
        <v>106296.85</v>
      </c>
      <c r="D20" s="37">
        <v>30000</v>
      </c>
      <c r="E20" s="37">
        <v>3019.52</v>
      </c>
      <c r="F20" s="99">
        <f t="shared" si="6"/>
        <v>67000</v>
      </c>
      <c r="G20" s="48"/>
      <c r="H20" s="48">
        <v>67000</v>
      </c>
      <c r="I20" s="96">
        <f t="shared" si="7"/>
        <v>0</v>
      </c>
      <c r="J20" s="48"/>
      <c r="K20" s="48"/>
      <c r="L20" s="96">
        <f t="shared" si="4"/>
        <v>67000</v>
      </c>
      <c r="M20" s="95">
        <f t="shared" si="5"/>
        <v>97000</v>
      </c>
      <c r="N20" s="36" t="s">
        <v>233</v>
      </c>
    </row>
    <row r="21" spans="1:14" ht="30">
      <c r="A21" s="59" t="s">
        <v>42</v>
      </c>
      <c r="B21" s="5" t="s">
        <v>151</v>
      </c>
      <c r="C21" s="112">
        <v>55000</v>
      </c>
      <c r="D21" s="37">
        <v>60000</v>
      </c>
      <c r="E21" s="37">
        <v>35000</v>
      </c>
      <c r="F21" s="99">
        <f t="shared" si="6"/>
        <v>0</v>
      </c>
      <c r="G21" s="48"/>
      <c r="H21" s="48"/>
      <c r="I21" s="96">
        <f t="shared" si="7"/>
        <v>0</v>
      </c>
      <c r="J21" s="48"/>
      <c r="K21" s="48"/>
      <c r="L21" s="96">
        <f t="shared" si="4"/>
        <v>0</v>
      </c>
      <c r="M21" s="95">
        <f>D21+L21</f>
        <v>60000</v>
      </c>
      <c r="N21" s="37"/>
    </row>
    <row r="22" spans="1:14" ht="33.75" customHeight="1">
      <c r="A22" s="59" t="s">
        <v>149</v>
      </c>
      <c r="B22" s="5" t="s">
        <v>150</v>
      </c>
      <c r="C22" s="37"/>
      <c r="D22" s="37"/>
      <c r="E22" s="37"/>
      <c r="F22" s="99">
        <f t="shared" si="6"/>
        <v>0</v>
      </c>
      <c r="G22" s="48"/>
      <c r="H22" s="48"/>
      <c r="I22" s="96">
        <f t="shared" si="7"/>
        <v>0</v>
      </c>
      <c r="J22" s="48"/>
      <c r="K22" s="48"/>
      <c r="L22" s="96">
        <f t="shared" si="4"/>
        <v>0</v>
      </c>
      <c r="M22" s="95">
        <f t="shared" ref="M22:M87" si="9">D22+L22</f>
        <v>0</v>
      </c>
      <c r="N22" s="37"/>
    </row>
    <row r="23" spans="1:14" ht="45">
      <c r="A23" s="59" t="s">
        <v>152</v>
      </c>
      <c r="B23" s="5" t="s">
        <v>153</v>
      </c>
      <c r="C23" s="113"/>
      <c r="D23" s="37"/>
      <c r="E23" s="37"/>
      <c r="F23" s="99">
        <f t="shared" si="6"/>
        <v>0</v>
      </c>
      <c r="G23" s="48"/>
      <c r="H23" s="48"/>
      <c r="I23" s="96">
        <f t="shared" si="7"/>
        <v>0</v>
      </c>
      <c r="J23" s="48"/>
      <c r="K23" s="48"/>
      <c r="L23" s="96">
        <f t="shared" si="4"/>
        <v>0</v>
      </c>
      <c r="M23" s="95">
        <f t="shared" si="9"/>
        <v>0</v>
      </c>
      <c r="N23" s="37"/>
    </row>
    <row r="24" spans="1:14" ht="30">
      <c r="A24" s="59" t="s">
        <v>148</v>
      </c>
      <c r="B24" s="5" t="s">
        <v>117</v>
      </c>
      <c r="C24" s="37"/>
      <c r="D24" s="37"/>
      <c r="E24" s="37"/>
      <c r="F24" s="99">
        <f t="shared" si="6"/>
        <v>0</v>
      </c>
      <c r="G24" s="48"/>
      <c r="H24" s="48"/>
      <c r="I24" s="96">
        <f t="shared" si="7"/>
        <v>0</v>
      </c>
      <c r="J24" s="48"/>
      <c r="K24" s="48"/>
      <c r="L24" s="96">
        <f t="shared" ref="L24:L31" si="10">F24+I24</f>
        <v>0</v>
      </c>
      <c r="M24" s="95">
        <f t="shared" si="9"/>
        <v>0</v>
      </c>
      <c r="N24" s="36"/>
    </row>
    <row r="25" spans="1:14" ht="30">
      <c r="A25" s="59" t="s">
        <v>43</v>
      </c>
      <c r="B25" s="5" t="s">
        <v>118</v>
      </c>
      <c r="C25" s="37"/>
      <c r="D25" s="37"/>
      <c r="E25" s="37"/>
      <c r="F25" s="99">
        <f t="shared" si="6"/>
        <v>0</v>
      </c>
      <c r="G25" s="48"/>
      <c r="H25" s="48"/>
      <c r="I25" s="96">
        <f t="shared" si="7"/>
        <v>0</v>
      </c>
      <c r="J25" s="48"/>
      <c r="K25" s="48"/>
      <c r="L25" s="96">
        <f t="shared" si="10"/>
        <v>0</v>
      </c>
      <c r="M25" s="95">
        <f t="shared" si="9"/>
        <v>0</v>
      </c>
      <c r="N25" s="36"/>
    </row>
    <row r="26" spans="1:14">
      <c r="A26" s="59" t="s">
        <v>145</v>
      </c>
      <c r="B26" s="5" t="s">
        <v>121</v>
      </c>
      <c r="C26" s="37"/>
      <c r="D26" s="37"/>
      <c r="E26" s="37"/>
      <c r="F26" s="99">
        <f t="shared" si="6"/>
        <v>0</v>
      </c>
      <c r="G26" s="48"/>
      <c r="H26" s="48"/>
      <c r="I26" s="96">
        <f t="shared" si="7"/>
        <v>0</v>
      </c>
      <c r="J26" s="48"/>
      <c r="K26" s="48"/>
      <c r="L26" s="96">
        <f t="shared" si="10"/>
        <v>0</v>
      </c>
      <c r="M26" s="95">
        <f t="shared" si="9"/>
        <v>0</v>
      </c>
      <c r="N26" s="37"/>
    </row>
    <row r="27" spans="1:14" ht="30">
      <c r="A27" s="59" t="s">
        <v>146</v>
      </c>
      <c r="B27" s="5" t="s">
        <v>147</v>
      </c>
      <c r="C27" s="37"/>
      <c r="D27" s="37"/>
      <c r="E27" s="37"/>
      <c r="F27" s="99">
        <f t="shared" si="6"/>
        <v>0</v>
      </c>
      <c r="G27" s="48"/>
      <c r="H27" s="48"/>
      <c r="I27" s="96">
        <f t="shared" si="7"/>
        <v>0</v>
      </c>
      <c r="J27" s="48"/>
      <c r="K27" s="48"/>
      <c r="L27" s="96">
        <f t="shared" si="10"/>
        <v>0</v>
      </c>
      <c r="M27" s="95">
        <f t="shared" si="9"/>
        <v>0</v>
      </c>
      <c r="N27" s="37"/>
    </row>
    <row r="28" spans="1:14" ht="45">
      <c r="A28" s="59" t="s">
        <v>119</v>
      </c>
      <c r="B28" s="5" t="s">
        <v>120</v>
      </c>
      <c r="C28" s="37"/>
      <c r="D28" s="37"/>
      <c r="E28" s="37"/>
      <c r="F28" s="99">
        <f t="shared" si="6"/>
        <v>0</v>
      </c>
      <c r="G28" s="48"/>
      <c r="H28" s="48"/>
      <c r="I28" s="96">
        <f t="shared" si="7"/>
        <v>0</v>
      </c>
      <c r="J28" s="48"/>
      <c r="K28" s="48"/>
      <c r="L28" s="96">
        <f t="shared" si="10"/>
        <v>0</v>
      </c>
      <c r="M28" s="95">
        <f t="shared" si="9"/>
        <v>0</v>
      </c>
      <c r="N28" s="36"/>
    </row>
    <row r="29" spans="1:14">
      <c r="A29" s="59" t="s">
        <v>51</v>
      </c>
      <c r="B29" s="5" t="s">
        <v>122</v>
      </c>
      <c r="C29" s="37"/>
      <c r="D29" s="37"/>
      <c r="E29" s="37"/>
      <c r="F29" s="99">
        <f t="shared" si="6"/>
        <v>0</v>
      </c>
      <c r="G29" s="48"/>
      <c r="H29" s="48"/>
      <c r="I29" s="96">
        <f>J29+K29</f>
        <v>0</v>
      </c>
      <c r="J29" s="48"/>
      <c r="K29" s="48"/>
      <c r="L29" s="96">
        <f t="shared" si="10"/>
        <v>0</v>
      </c>
      <c r="M29" s="95">
        <f t="shared" si="9"/>
        <v>0</v>
      </c>
      <c r="N29" s="37"/>
    </row>
    <row r="30" spans="1:14">
      <c r="A30" s="59" t="s">
        <v>52</v>
      </c>
      <c r="B30" s="5" t="s">
        <v>123</v>
      </c>
      <c r="C30" s="37"/>
      <c r="D30" s="37"/>
      <c r="E30" s="37"/>
      <c r="F30" s="99">
        <f t="shared" si="6"/>
        <v>0</v>
      </c>
      <c r="G30" s="48"/>
      <c r="H30" s="48"/>
      <c r="I30" s="96">
        <f>J30+K30</f>
        <v>0</v>
      </c>
      <c r="J30" s="48"/>
      <c r="K30" s="48"/>
      <c r="L30" s="96">
        <f t="shared" si="10"/>
        <v>0</v>
      </c>
      <c r="M30" s="95">
        <f t="shared" si="9"/>
        <v>0</v>
      </c>
      <c r="N30" s="37"/>
    </row>
    <row r="31" spans="1:14" s="17" customFormat="1">
      <c r="A31" s="59" t="s">
        <v>44</v>
      </c>
      <c r="B31" s="5" t="s">
        <v>124</v>
      </c>
      <c r="C31" s="37"/>
      <c r="D31" s="37"/>
      <c r="E31" s="37"/>
      <c r="F31" s="99">
        <f t="shared" si="6"/>
        <v>0</v>
      </c>
      <c r="G31" s="48"/>
      <c r="H31" s="48"/>
      <c r="I31" s="96">
        <f>J31+K31</f>
        <v>0</v>
      </c>
      <c r="J31" s="48"/>
      <c r="K31" s="48"/>
      <c r="L31" s="96">
        <f t="shared" si="10"/>
        <v>0</v>
      </c>
      <c r="M31" s="95">
        <f t="shared" si="9"/>
        <v>0</v>
      </c>
      <c r="N31" s="35"/>
    </row>
    <row r="32" spans="1:14" s="17" customFormat="1" ht="14.25">
      <c r="A32" s="64" t="s">
        <v>9</v>
      </c>
      <c r="B32" s="65" t="s">
        <v>167</v>
      </c>
      <c r="C32" s="94">
        <f t="shared" ref="C32:M32" si="11">C33+C72+C71+C70</f>
        <v>689206.94</v>
      </c>
      <c r="D32" s="94">
        <f t="shared" si="11"/>
        <v>1866459.6300000001</v>
      </c>
      <c r="E32" s="94">
        <f t="shared" si="11"/>
        <v>1547271.09</v>
      </c>
      <c r="F32" s="94">
        <f t="shared" si="11"/>
        <v>0</v>
      </c>
      <c r="G32" s="94">
        <f t="shared" si="11"/>
        <v>0</v>
      </c>
      <c r="H32" s="94">
        <f t="shared" si="11"/>
        <v>0</v>
      </c>
      <c r="I32" s="94">
        <f t="shared" si="11"/>
        <v>0</v>
      </c>
      <c r="J32" s="94">
        <f t="shared" si="11"/>
        <v>0</v>
      </c>
      <c r="K32" s="94">
        <f t="shared" si="11"/>
        <v>0</v>
      </c>
      <c r="L32" s="94">
        <f t="shared" si="11"/>
        <v>0</v>
      </c>
      <c r="M32" s="94">
        <f t="shared" si="11"/>
        <v>1866459.6300000001</v>
      </c>
      <c r="N32" s="66"/>
    </row>
    <row r="33" spans="1:14" s="17" customFormat="1" ht="28.5">
      <c r="A33" s="64" t="s">
        <v>47</v>
      </c>
      <c r="B33" s="65" t="s">
        <v>168</v>
      </c>
      <c r="C33" s="94">
        <f>C34+C38+C50+C59</f>
        <v>689206.94</v>
      </c>
      <c r="D33" s="94">
        <f>D34+D38+D50+D59</f>
        <v>1866459.6300000001</v>
      </c>
      <c r="E33" s="94">
        <f>E34+E38+E50+E59</f>
        <v>1547271.09</v>
      </c>
      <c r="F33" s="94">
        <f t="shared" si="6"/>
        <v>0</v>
      </c>
      <c r="G33" s="97">
        <f>G34+G38+G50+G59</f>
        <v>0</v>
      </c>
      <c r="H33" s="97">
        <f>H34+H38+H50+H59</f>
        <v>0</v>
      </c>
      <c r="I33" s="94">
        <f t="shared" ref="I33:I72" si="12">J33+K33</f>
        <v>0</v>
      </c>
      <c r="J33" s="97">
        <f>J34+J38+J50+J59</f>
        <v>0</v>
      </c>
      <c r="K33" s="97">
        <f>K34+K38+K50+K59</f>
        <v>0</v>
      </c>
      <c r="L33" s="94">
        <f t="shared" ref="L33:L97" si="13">F33+I33</f>
        <v>0</v>
      </c>
      <c r="M33" s="94">
        <f t="shared" si="9"/>
        <v>1866459.6300000001</v>
      </c>
      <c r="N33" s="36"/>
    </row>
    <row r="34" spans="1:14">
      <c r="A34" s="81" t="s">
        <v>10</v>
      </c>
      <c r="B34" s="82" t="s">
        <v>132</v>
      </c>
      <c r="C34" s="98">
        <f>C35+C36+C37</f>
        <v>522028</v>
      </c>
      <c r="D34" s="98">
        <f t="shared" ref="D34:K34" si="14">D35+D36+D37</f>
        <v>361400</v>
      </c>
      <c r="E34" s="99">
        <f t="shared" si="14"/>
        <v>210816</v>
      </c>
      <c r="F34" s="98">
        <f t="shared" si="6"/>
        <v>0</v>
      </c>
      <c r="G34" s="98">
        <f t="shared" si="14"/>
        <v>0</v>
      </c>
      <c r="H34" s="98">
        <f t="shared" si="14"/>
        <v>0</v>
      </c>
      <c r="I34" s="98">
        <f t="shared" si="12"/>
        <v>0</v>
      </c>
      <c r="J34" s="98">
        <f t="shared" si="14"/>
        <v>0</v>
      </c>
      <c r="K34" s="98">
        <f t="shared" si="14"/>
        <v>0</v>
      </c>
      <c r="L34" s="98">
        <f>F34+I34</f>
        <v>0</v>
      </c>
      <c r="M34" s="98">
        <f>D34+L34</f>
        <v>361400</v>
      </c>
      <c r="N34" s="83"/>
    </row>
    <row r="35" spans="1:14">
      <c r="A35" s="57" t="s">
        <v>11</v>
      </c>
      <c r="B35" s="5" t="s">
        <v>225</v>
      </c>
      <c r="C35" s="37">
        <v>84000</v>
      </c>
      <c r="D35" s="37">
        <v>112000</v>
      </c>
      <c r="E35" s="37">
        <v>65332</v>
      </c>
      <c r="F35" s="99">
        <f t="shared" si="6"/>
        <v>0</v>
      </c>
      <c r="G35" s="48"/>
      <c r="H35" s="48"/>
      <c r="I35" s="100">
        <f t="shared" si="12"/>
        <v>0</v>
      </c>
      <c r="J35" s="48"/>
      <c r="K35" s="48"/>
      <c r="L35" s="96">
        <f t="shared" si="13"/>
        <v>0</v>
      </c>
      <c r="M35" s="99">
        <f t="shared" si="9"/>
        <v>112000</v>
      </c>
      <c r="N35" s="36"/>
    </row>
    <row r="36" spans="1:14" ht="30">
      <c r="A36" s="57" t="s">
        <v>12</v>
      </c>
      <c r="B36" s="5" t="s">
        <v>226</v>
      </c>
      <c r="C36" s="37">
        <v>438028</v>
      </c>
      <c r="D36" s="37">
        <v>249400</v>
      </c>
      <c r="E36" s="37">
        <v>145484</v>
      </c>
      <c r="F36" s="99">
        <f t="shared" si="6"/>
        <v>0</v>
      </c>
      <c r="G36" s="48"/>
      <c r="H36" s="48"/>
      <c r="I36" s="100">
        <f t="shared" si="12"/>
        <v>0</v>
      </c>
      <c r="J36" s="48"/>
      <c r="K36" s="48"/>
      <c r="L36" s="96">
        <f t="shared" si="13"/>
        <v>0</v>
      </c>
      <c r="M36" s="99">
        <f t="shared" si="9"/>
        <v>249400</v>
      </c>
      <c r="N36" s="36"/>
    </row>
    <row r="37" spans="1:14" s="17" customFormat="1">
      <c r="A37" s="57" t="s">
        <v>48</v>
      </c>
      <c r="B37" s="5" t="s">
        <v>125</v>
      </c>
      <c r="C37" s="37"/>
      <c r="D37" s="37"/>
      <c r="E37" s="37"/>
      <c r="F37" s="99">
        <f t="shared" si="6"/>
        <v>0</v>
      </c>
      <c r="G37" s="48"/>
      <c r="H37" s="48"/>
      <c r="I37" s="100">
        <f t="shared" si="12"/>
        <v>0</v>
      </c>
      <c r="J37" s="48"/>
      <c r="K37" s="48"/>
      <c r="L37" s="96">
        <f t="shared" si="13"/>
        <v>0</v>
      </c>
      <c r="M37" s="99">
        <f t="shared" si="9"/>
        <v>0</v>
      </c>
      <c r="N37" s="38"/>
    </row>
    <row r="38" spans="1:14" ht="30">
      <c r="A38" s="81" t="s">
        <v>155</v>
      </c>
      <c r="B38" s="82" t="s">
        <v>131</v>
      </c>
      <c r="C38" s="98">
        <f>SUM(C39:C49)</f>
        <v>48270.74</v>
      </c>
      <c r="D38" s="98">
        <f>SUM(D39:D49)</f>
        <v>0</v>
      </c>
      <c r="E38" s="98">
        <f>SUM(E39:E49)</f>
        <v>0</v>
      </c>
      <c r="F38" s="98">
        <f t="shared" si="6"/>
        <v>0</v>
      </c>
      <c r="G38" s="98">
        <f>SUM(G39:G49)</f>
        <v>0</v>
      </c>
      <c r="H38" s="98">
        <f>SUM(H39:H49)</f>
        <v>0</v>
      </c>
      <c r="I38" s="98">
        <f t="shared" si="12"/>
        <v>0</v>
      </c>
      <c r="J38" s="98">
        <f>SUM(J39:J49)</f>
        <v>0</v>
      </c>
      <c r="K38" s="98">
        <f>SUM(K39:K49)</f>
        <v>0</v>
      </c>
      <c r="L38" s="98">
        <f t="shared" si="13"/>
        <v>0</v>
      </c>
      <c r="M38" s="98">
        <f t="shared" si="9"/>
        <v>0</v>
      </c>
      <c r="N38" s="84"/>
    </row>
    <row r="39" spans="1:14" s="18" customFormat="1" ht="30">
      <c r="A39" s="88" t="s">
        <v>176</v>
      </c>
      <c r="B39" s="92" t="s">
        <v>175</v>
      </c>
      <c r="C39" s="36"/>
      <c r="D39" s="36"/>
      <c r="E39" s="36"/>
      <c r="F39" s="100">
        <f t="shared" si="6"/>
        <v>0</v>
      </c>
      <c r="G39" s="47"/>
      <c r="H39" s="47"/>
      <c r="I39" s="100">
        <f t="shared" si="12"/>
        <v>0</v>
      </c>
      <c r="J39" s="47"/>
      <c r="K39" s="47"/>
      <c r="L39" s="95">
        <f t="shared" si="13"/>
        <v>0</v>
      </c>
      <c r="M39" s="100">
        <f t="shared" si="9"/>
        <v>0</v>
      </c>
      <c r="N39" s="38"/>
    </row>
    <row r="40" spans="1:14" s="18" customFormat="1" ht="60">
      <c r="A40" s="108" t="s">
        <v>203</v>
      </c>
      <c r="B40" s="93" t="s">
        <v>204</v>
      </c>
      <c r="C40" s="36"/>
      <c r="D40" s="36"/>
      <c r="E40" s="36"/>
      <c r="F40" s="100">
        <f t="shared" ref="F40:F49" si="15">G40+H40</f>
        <v>0</v>
      </c>
      <c r="G40" s="47"/>
      <c r="H40" s="47"/>
      <c r="I40" s="100">
        <f t="shared" ref="I40:I49" si="16">J40+K40</f>
        <v>0</v>
      </c>
      <c r="J40" s="47"/>
      <c r="K40" s="47"/>
      <c r="L40" s="95">
        <f t="shared" ref="L40:L49" si="17">F40+I40</f>
        <v>0</v>
      </c>
      <c r="M40" s="100">
        <f t="shared" ref="M40:M49" si="18">D40+L40</f>
        <v>0</v>
      </c>
      <c r="N40" s="38"/>
    </row>
    <row r="41" spans="1:14" s="18" customFormat="1" ht="45">
      <c r="A41" s="88" t="s">
        <v>174</v>
      </c>
      <c r="B41" s="92" t="s">
        <v>173</v>
      </c>
      <c r="C41" s="36"/>
      <c r="D41" s="36"/>
      <c r="E41" s="36"/>
      <c r="F41" s="100">
        <f t="shared" si="15"/>
        <v>0</v>
      </c>
      <c r="G41" s="47"/>
      <c r="H41" s="47"/>
      <c r="I41" s="100">
        <f t="shared" si="16"/>
        <v>0</v>
      </c>
      <c r="J41" s="47"/>
      <c r="K41" s="47"/>
      <c r="L41" s="95">
        <f t="shared" si="17"/>
        <v>0</v>
      </c>
      <c r="M41" s="100">
        <f t="shared" si="18"/>
        <v>0</v>
      </c>
      <c r="N41" s="38"/>
    </row>
    <row r="42" spans="1:14" s="18" customFormat="1">
      <c r="A42" s="88"/>
      <c r="B42" s="93"/>
      <c r="C42" s="36"/>
      <c r="D42" s="36"/>
      <c r="E42" s="36"/>
      <c r="F42" s="100">
        <f t="shared" si="15"/>
        <v>0</v>
      </c>
      <c r="G42" s="47"/>
      <c r="H42" s="47"/>
      <c r="I42" s="100">
        <f t="shared" si="16"/>
        <v>0</v>
      </c>
      <c r="J42" s="47"/>
      <c r="K42" s="47"/>
      <c r="L42" s="95">
        <f t="shared" si="17"/>
        <v>0</v>
      </c>
      <c r="M42" s="100">
        <f t="shared" si="18"/>
        <v>0</v>
      </c>
      <c r="N42" s="38"/>
    </row>
    <row r="43" spans="1:14" s="18" customFormat="1">
      <c r="A43" s="88"/>
      <c r="B43" s="92"/>
      <c r="C43" s="36"/>
      <c r="D43" s="36"/>
      <c r="E43" s="36"/>
      <c r="F43" s="100">
        <f t="shared" si="15"/>
        <v>0</v>
      </c>
      <c r="G43" s="47"/>
      <c r="H43" s="47"/>
      <c r="I43" s="100">
        <f t="shared" si="16"/>
        <v>0</v>
      </c>
      <c r="J43" s="47"/>
      <c r="K43" s="47"/>
      <c r="L43" s="95">
        <f t="shared" si="17"/>
        <v>0</v>
      </c>
      <c r="M43" s="100">
        <f t="shared" si="18"/>
        <v>0</v>
      </c>
      <c r="N43" s="38"/>
    </row>
    <row r="44" spans="1:14" s="18" customFormat="1" ht="60">
      <c r="A44" s="88" t="s">
        <v>221</v>
      </c>
      <c r="B44" s="114">
        <v>2.02022840000001E+16</v>
      </c>
      <c r="C44" s="36"/>
      <c r="D44" s="36"/>
      <c r="E44" s="37"/>
      <c r="F44" s="100">
        <f t="shared" si="15"/>
        <v>0</v>
      </c>
      <c r="G44" s="47"/>
      <c r="H44" s="47"/>
      <c r="I44" s="100">
        <f t="shared" si="16"/>
        <v>0</v>
      </c>
      <c r="J44" s="47"/>
      <c r="K44" s="47"/>
      <c r="L44" s="95">
        <f t="shared" si="17"/>
        <v>0</v>
      </c>
      <c r="M44" s="100">
        <f t="shared" si="18"/>
        <v>0</v>
      </c>
      <c r="N44" s="38"/>
    </row>
    <row r="45" spans="1:14" s="18" customFormat="1" ht="60">
      <c r="A45" s="108" t="s">
        <v>206</v>
      </c>
      <c r="B45" s="93" t="s">
        <v>205</v>
      </c>
      <c r="C45" s="36"/>
      <c r="D45" s="36"/>
      <c r="E45" s="36"/>
      <c r="F45" s="100">
        <f t="shared" si="15"/>
        <v>0</v>
      </c>
      <c r="G45" s="47"/>
      <c r="H45" s="47"/>
      <c r="I45" s="100">
        <f t="shared" si="16"/>
        <v>0</v>
      </c>
      <c r="J45" s="47"/>
      <c r="K45" s="47"/>
      <c r="L45" s="95">
        <f t="shared" si="17"/>
        <v>0</v>
      </c>
      <c r="M45" s="100">
        <f t="shared" si="18"/>
        <v>0</v>
      </c>
      <c r="N45" s="38"/>
    </row>
    <row r="46" spans="1:14" s="18" customFormat="1" ht="105">
      <c r="A46" s="88" t="s">
        <v>172</v>
      </c>
      <c r="B46" s="92" t="s">
        <v>171</v>
      </c>
      <c r="C46" s="36"/>
      <c r="D46" s="36"/>
      <c r="E46" s="36"/>
      <c r="F46" s="100">
        <f t="shared" si="15"/>
        <v>0</v>
      </c>
      <c r="G46" s="47"/>
      <c r="H46" s="47"/>
      <c r="I46" s="100">
        <f t="shared" si="16"/>
        <v>0</v>
      </c>
      <c r="J46" s="47"/>
      <c r="K46" s="47"/>
      <c r="L46" s="95">
        <f t="shared" si="17"/>
        <v>0</v>
      </c>
      <c r="M46" s="100">
        <f t="shared" si="18"/>
        <v>0</v>
      </c>
      <c r="N46" s="38"/>
    </row>
    <row r="47" spans="1:14" s="18" customFormat="1" ht="30">
      <c r="A47" s="88" t="s">
        <v>202</v>
      </c>
      <c r="B47" s="93" t="s">
        <v>224</v>
      </c>
      <c r="C47" s="36">
        <v>48270.74</v>
      </c>
      <c r="D47" s="36"/>
      <c r="E47" s="36"/>
      <c r="F47" s="100">
        <f t="shared" si="15"/>
        <v>0</v>
      </c>
      <c r="G47" s="47"/>
      <c r="H47" s="47"/>
      <c r="I47" s="100">
        <f t="shared" si="16"/>
        <v>0</v>
      </c>
      <c r="J47" s="47"/>
      <c r="K47" s="47"/>
      <c r="L47" s="95">
        <f t="shared" si="17"/>
        <v>0</v>
      </c>
      <c r="M47" s="100">
        <f t="shared" si="18"/>
        <v>0</v>
      </c>
      <c r="N47" s="38"/>
    </row>
    <row r="48" spans="1:14" s="18" customFormat="1" ht="60">
      <c r="A48" s="88" t="s">
        <v>207</v>
      </c>
      <c r="B48" s="93" t="s">
        <v>208</v>
      </c>
      <c r="C48" s="36"/>
      <c r="D48" s="36"/>
      <c r="E48" s="37"/>
      <c r="F48" s="100">
        <f t="shared" si="15"/>
        <v>0</v>
      </c>
      <c r="G48" s="47"/>
      <c r="H48" s="47"/>
      <c r="I48" s="100">
        <f t="shared" si="16"/>
        <v>0</v>
      </c>
      <c r="J48" s="47"/>
      <c r="K48" s="47"/>
      <c r="L48" s="95">
        <f t="shared" si="17"/>
        <v>0</v>
      </c>
      <c r="M48" s="100">
        <f t="shared" si="18"/>
        <v>0</v>
      </c>
      <c r="N48" s="38"/>
    </row>
    <row r="49" spans="1:14" s="18" customFormat="1">
      <c r="A49" s="88" t="s">
        <v>170</v>
      </c>
      <c r="B49" s="92" t="s">
        <v>169</v>
      </c>
      <c r="C49" s="36"/>
      <c r="D49" s="36"/>
      <c r="E49" s="36"/>
      <c r="F49" s="100">
        <f t="shared" si="15"/>
        <v>0</v>
      </c>
      <c r="G49" s="47"/>
      <c r="H49" s="47"/>
      <c r="I49" s="100">
        <f t="shared" si="16"/>
        <v>0</v>
      </c>
      <c r="J49" s="47"/>
      <c r="K49" s="47"/>
      <c r="L49" s="95">
        <f t="shared" si="17"/>
        <v>0</v>
      </c>
      <c r="M49" s="100">
        <f t="shared" si="18"/>
        <v>0</v>
      </c>
      <c r="N49" s="38"/>
    </row>
    <row r="50" spans="1:14" ht="30">
      <c r="A50" s="85" t="s">
        <v>154</v>
      </c>
      <c r="B50" s="82" t="s">
        <v>130</v>
      </c>
      <c r="C50" s="98">
        <f>SUM(C51:C58)</f>
        <v>72762.62</v>
      </c>
      <c r="D50" s="98">
        <f t="shared" ref="D50:K50" si="19">SUM(D51:D58)</f>
        <v>79305.05</v>
      </c>
      <c r="E50" s="98">
        <f t="shared" si="19"/>
        <v>59478</v>
      </c>
      <c r="F50" s="98">
        <f t="shared" si="19"/>
        <v>0</v>
      </c>
      <c r="G50" s="98">
        <f t="shared" si="19"/>
        <v>0</v>
      </c>
      <c r="H50" s="98">
        <f t="shared" si="19"/>
        <v>0</v>
      </c>
      <c r="I50" s="98">
        <f t="shared" si="19"/>
        <v>0</v>
      </c>
      <c r="J50" s="98">
        <f t="shared" si="19"/>
        <v>0</v>
      </c>
      <c r="K50" s="98">
        <f t="shared" si="19"/>
        <v>0</v>
      </c>
      <c r="L50" s="98">
        <f t="shared" si="13"/>
        <v>0</v>
      </c>
      <c r="M50" s="98">
        <f t="shared" si="9"/>
        <v>79305.05</v>
      </c>
      <c r="N50" s="84"/>
    </row>
    <row r="51" spans="1:14" ht="60">
      <c r="A51" s="88" t="s">
        <v>192</v>
      </c>
      <c r="B51" s="92" t="s">
        <v>191</v>
      </c>
      <c r="C51" s="38"/>
      <c r="D51" s="36"/>
      <c r="E51" s="38"/>
      <c r="F51" s="100">
        <f t="shared" si="6"/>
        <v>0</v>
      </c>
      <c r="G51" s="38"/>
      <c r="H51" s="38"/>
      <c r="I51" s="100">
        <f t="shared" si="12"/>
        <v>0</v>
      </c>
      <c r="J51" s="38"/>
      <c r="K51" s="38"/>
      <c r="L51" s="100">
        <f t="shared" si="13"/>
        <v>0</v>
      </c>
      <c r="M51" s="100">
        <f t="shared" si="9"/>
        <v>0</v>
      </c>
      <c r="N51" s="38"/>
    </row>
    <row r="52" spans="1:14" ht="45">
      <c r="A52" s="88" t="s">
        <v>190</v>
      </c>
      <c r="B52" s="92" t="s">
        <v>189</v>
      </c>
      <c r="C52" s="36">
        <v>72762.62</v>
      </c>
      <c r="D52" s="36">
        <v>79305.05</v>
      </c>
      <c r="E52" s="36">
        <v>59478</v>
      </c>
      <c r="F52" s="100">
        <f t="shared" si="6"/>
        <v>0</v>
      </c>
      <c r="G52" s="38"/>
      <c r="H52" s="38"/>
      <c r="I52" s="100">
        <f t="shared" si="12"/>
        <v>0</v>
      </c>
      <c r="J52" s="38"/>
      <c r="K52" s="38"/>
      <c r="L52" s="100">
        <f t="shared" si="13"/>
        <v>0</v>
      </c>
      <c r="M52" s="100">
        <f t="shared" si="9"/>
        <v>79305.05</v>
      </c>
      <c r="N52" s="38"/>
    </row>
    <row r="53" spans="1:14" ht="99" customHeight="1">
      <c r="A53" s="88" t="s">
        <v>188</v>
      </c>
      <c r="B53" s="92" t="s">
        <v>187</v>
      </c>
      <c r="C53" s="36"/>
      <c r="D53" s="36"/>
      <c r="E53" s="36"/>
      <c r="F53" s="100">
        <f t="shared" si="6"/>
        <v>0</v>
      </c>
      <c r="G53" s="38"/>
      <c r="H53" s="38"/>
      <c r="I53" s="100">
        <f t="shared" si="12"/>
        <v>0</v>
      </c>
      <c r="J53" s="38"/>
      <c r="K53" s="38"/>
      <c r="L53" s="100">
        <f t="shared" si="13"/>
        <v>0</v>
      </c>
      <c r="M53" s="100">
        <f t="shared" si="9"/>
        <v>0</v>
      </c>
      <c r="N53" s="120"/>
    </row>
    <row r="54" spans="1:14" ht="141.75" customHeight="1">
      <c r="A54" s="88" t="s">
        <v>186</v>
      </c>
      <c r="B54" s="92" t="s">
        <v>185</v>
      </c>
      <c r="C54" s="36"/>
      <c r="D54" s="36"/>
      <c r="E54" s="36"/>
      <c r="F54" s="100">
        <f t="shared" si="6"/>
        <v>0</v>
      </c>
      <c r="G54" s="38"/>
      <c r="H54" s="38"/>
      <c r="I54" s="100">
        <f t="shared" si="12"/>
        <v>0</v>
      </c>
      <c r="J54" s="38"/>
      <c r="K54" s="38"/>
      <c r="L54" s="100">
        <f t="shared" si="13"/>
        <v>0</v>
      </c>
      <c r="M54" s="100">
        <f t="shared" si="9"/>
        <v>0</v>
      </c>
      <c r="N54" s="120"/>
    </row>
    <row r="55" spans="1:14" ht="90">
      <c r="A55" s="88" t="s">
        <v>184</v>
      </c>
      <c r="B55" s="92" t="s">
        <v>183</v>
      </c>
      <c r="C55" s="36"/>
      <c r="D55" s="36"/>
      <c r="E55" s="36"/>
      <c r="F55" s="100">
        <f t="shared" si="6"/>
        <v>0</v>
      </c>
      <c r="G55" s="38"/>
      <c r="H55" s="38"/>
      <c r="I55" s="100">
        <f t="shared" si="12"/>
        <v>0</v>
      </c>
      <c r="J55" s="38"/>
      <c r="K55" s="38"/>
      <c r="L55" s="100">
        <f t="shared" si="13"/>
        <v>0</v>
      </c>
      <c r="M55" s="100">
        <f t="shared" si="9"/>
        <v>0</v>
      </c>
      <c r="N55" s="38"/>
    </row>
    <row r="56" spans="1:14" ht="45">
      <c r="A56" s="88" t="s">
        <v>182</v>
      </c>
      <c r="B56" s="92" t="s">
        <v>181</v>
      </c>
      <c r="C56" s="38"/>
      <c r="D56" s="38"/>
      <c r="E56" s="36"/>
      <c r="F56" s="100">
        <f t="shared" si="6"/>
        <v>0</v>
      </c>
      <c r="G56" s="38"/>
      <c r="H56" s="38"/>
      <c r="I56" s="100">
        <f t="shared" si="12"/>
        <v>0</v>
      </c>
      <c r="J56" s="38"/>
      <c r="K56" s="38"/>
      <c r="L56" s="100">
        <f t="shared" si="13"/>
        <v>0</v>
      </c>
      <c r="M56" s="100">
        <f t="shared" si="9"/>
        <v>0</v>
      </c>
      <c r="N56" s="38"/>
    </row>
    <row r="57" spans="1:14" ht="75">
      <c r="A57" s="88" t="s">
        <v>180</v>
      </c>
      <c r="B57" s="92" t="s">
        <v>179</v>
      </c>
      <c r="C57" s="36"/>
      <c r="D57" s="36"/>
      <c r="E57" s="36"/>
      <c r="F57" s="100">
        <f t="shared" si="6"/>
        <v>0</v>
      </c>
      <c r="G57" s="38"/>
      <c r="H57" s="38"/>
      <c r="I57" s="100">
        <f t="shared" si="12"/>
        <v>0</v>
      </c>
      <c r="J57" s="38"/>
      <c r="K57" s="38"/>
      <c r="L57" s="100">
        <f t="shared" si="13"/>
        <v>0</v>
      </c>
      <c r="M57" s="100">
        <f t="shared" si="9"/>
        <v>0</v>
      </c>
      <c r="N57" s="38"/>
    </row>
    <row r="58" spans="1:14" ht="45">
      <c r="A58" s="88" t="s">
        <v>178</v>
      </c>
      <c r="B58" s="92" t="s">
        <v>177</v>
      </c>
      <c r="C58" s="38"/>
      <c r="D58" s="36"/>
      <c r="E58" s="36"/>
      <c r="F58" s="100">
        <f t="shared" si="6"/>
        <v>0</v>
      </c>
      <c r="G58" s="38"/>
      <c r="H58" s="38"/>
      <c r="I58" s="100">
        <f t="shared" si="12"/>
        <v>0</v>
      </c>
      <c r="J58" s="38"/>
      <c r="K58" s="38"/>
      <c r="L58" s="100">
        <f t="shared" si="13"/>
        <v>0</v>
      </c>
      <c r="M58" s="100">
        <f t="shared" si="9"/>
        <v>0</v>
      </c>
      <c r="N58" s="38"/>
    </row>
    <row r="59" spans="1:14" ht="30">
      <c r="A59" s="81" t="s">
        <v>200</v>
      </c>
      <c r="B59" s="82" t="s">
        <v>133</v>
      </c>
      <c r="C59" s="98">
        <f>SUM(C60:C69)</f>
        <v>46145.58</v>
      </c>
      <c r="D59" s="98">
        <f>SUM(D60:D69)</f>
        <v>1425754.58</v>
      </c>
      <c r="E59" s="98">
        <f>SUM(E60:E69)</f>
        <v>1276977.0900000001</v>
      </c>
      <c r="F59" s="98">
        <f t="shared" si="6"/>
        <v>0</v>
      </c>
      <c r="G59" s="98">
        <f>SUM(G60:G69)</f>
        <v>0</v>
      </c>
      <c r="H59" s="98">
        <f>SUM(H60:H69)</f>
        <v>0</v>
      </c>
      <c r="I59" s="98">
        <f t="shared" si="12"/>
        <v>0</v>
      </c>
      <c r="J59" s="98">
        <f>SUM(J60:J69)</f>
        <v>0</v>
      </c>
      <c r="K59" s="98">
        <f>SUM(K60:K69)</f>
        <v>0</v>
      </c>
      <c r="L59" s="98">
        <f t="shared" si="13"/>
        <v>0</v>
      </c>
      <c r="M59" s="98">
        <f t="shared" si="9"/>
        <v>1425754.58</v>
      </c>
      <c r="N59" s="36"/>
    </row>
    <row r="60" spans="1:14" s="17" customFormat="1" ht="80.25" customHeight="1">
      <c r="A60" s="88" t="s">
        <v>198</v>
      </c>
      <c r="B60" s="92" t="s">
        <v>197</v>
      </c>
      <c r="C60" s="36">
        <v>46145.58</v>
      </c>
      <c r="D60" s="36">
        <v>1425754.58</v>
      </c>
      <c r="E60" s="36">
        <v>1276977.0900000001</v>
      </c>
      <c r="F60" s="99">
        <f t="shared" si="6"/>
        <v>0</v>
      </c>
      <c r="G60" s="49"/>
      <c r="H60" s="49"/>
      <c r="I60" s="99">
        <f t="shared" si="12"/>
        <v>0</v>
      </c>
      <c r="J60" s="49"/>
      <c r="K60" s="49"/>
      <c r="L60" s="96">
        <f t="shared" si="13"/>
        <v>0</v>
      </c>
      <c r="M60" s="99">
        <f t="shared" si="9"/>
        <v>1425754.58</v>
      </c>
      <c r="N60" s="36"/>
    </row>
    <row r="61" spans="1:14" s="17" customFormat="1" ht="45">
      <c r="A61" s="108" t="s">
        <v>215</v>
      </c>
      <c r="B61" s="109" t="s">
        <v>214</v>
      </c>
      <c r="C61" s="36"/>
      <c r="D61" s="38"/>
      <c r="E61" s="38"/>
      <c r="F61" s="99">
        <f t="shared" ref="F61:F67" si="20">G61+H61</f>
        <v>0</v>
      </c>
      <c r="G61" s="49"/>
      <c r="H61" s="49"/>
      <c r="I61" s="99">
        <f t="shared" ref="I61:I67" si="21">J61+K61</f>
        <v>0</v>
      </c>
      <c r="J61" s="49"/>
      <c r="K61" s="49"/>
      <c r="L61" s="96">
        <f t="shared" ref="L61:L67" si="22">F61+I61</f>
        <v>0</v>
      </c>
      <c r="M61" s="99">
        <f t="shared" ref="M61:M67" si="23">D61+L61</f>
        <v>0</v>
      </c>
      <c r="N61" s="39"/>
    </row>
    <row r="62" spans="1:14" s="17" customFormat="1" ht="90">
      <c r="A62" s="111" t="s">
        <v>216</v>
      </c>
      <c r="B62" s="110" t="s">
        <v>213</v>
      </c>
      <c r="C62" s="36"/>
      <c r="D62" s="38"/>
      <c r="E62" s="38"/>
      <c r="F62" s="99">
        <f t="shared" si="20"/>
        <v>0</v>
      </c>
      <c r="G62" s="49"/>
      <c r="H62" s="49"/>
      <c r="I62" s="99">
        <f t="shared" si="21"/>
        <v>0</v>
      </c>
      <c r="J62" s="49"/>
      <c r="K62" s="49"/>
      <c r="L62" s="96">
        <f t="shared" si="22"/>
        <v>0</v>
      </c>
      <c r="M62" s="99">
        <f t="shared" si="23"/>
        <v>0</v>
      </c>
      <c r="N62" s="39"/>
    </row>
    <row r="63" spans="1:14" s="17" customFormat="1" ht="60">
      <c r="A63" s="89" t="s">
        <v>217</v>
      </c>
      <c r="B63" s="109" t="s">
        <v>212</v>
      </c>
      <c r="C63" s="38"/>
      <c r="D63" s="38"/>
      <c r="E63" s="38"/>
      <c r="F63" s="99">
        <f t="shared" si="20"/>
        <v>0</v>
      </c>
      <c r="G63" s="49"/>
      <c r="H63" s="49"/>
      <c r="I63" s="99">
        <f t="shared" si="21"/>
        <v>0</v>
      </c>
      <c r="J63" s="49"/>
      <c r="K63" s="49"/>
      <c r="L63" s="96">
        <f t="shared" si="22"/>
        <v>0</v>
      </c>
      <c r="M63" s="99">
        <f t="shared" si="23"/>
        <v>0</v>
      </c>
      <c r="N63" s="39"/>
    </row>
    <row r="64" spans="1:14" s="17" customFormat="1" ht="60">
      <c r="A64" s="89" t="s">
        <v>218</v>
      </c>
      <c r="B64" s="109" t="s">
        <v>211</v>
      </c>
      <c r="C64" s="38"/>
      <c r="D64" s="38"/>
      <c r="E64" s="38"/>
      <c r="F64" s="99">
        <f t="shared" si="20"/>
        <v>0</v>
      </c>
      <c r="G64" s="49"/>
      <c r="H64" s="49"/>
      <c r="I64" s="99">
        <f t="shared" si="21"/>
        <v>0</v>
      </c>
      <c r="J64" s="49"/>
      <c r="K64" s="49"/>
      <c r="L64" s="96">
        <f t="shared" si="22"/>
        <v>0</v>
      </c>
      <c r="M64" s="99">
        <f t="shared" si="23"/>
        <v>0</v>
      </c>
      <c r="N64" s="39"/>
    </row>
    <row r="65" spans="1:16" s="17" customFormat="1" ht="60">
      <c r="A65" s="88" t="s">
        <v>196</v>
      </c>
      <c r="B65" s="93" t="s">
        <v>195</v>
      </c>
      <c r="C65" s="36"/>
      <c r="D65" s="38"/>
      <c r="E65" s="38"/>
      <c r="F65" s="99">
        <f t="shared" si="20"/>
        <v>0</v>
      </c>
      <c r="G65" s="49"/>
      <c r="H65" s="49"/>
      <c r="I65" s="99">
        <f t="shared" si="21"/>
        <v>0</v>
      </c>
      <c r="J65" s="49"/>
      <c r="K65" s="49"/>
      <c r="L65" s="96">
        <f t="shared" si="22"/>
        <v>0</v>
      </c>
      <c r="M65" s="99">
        <f t="shared" si="23"/>
        <v>0</v>
      </c>
      <c r="N65" s="39"/>
    </row>
    <row r="66" spans="1:16" s="17" customFormat="1" ht="90">
      <c r="A66" s="89" t="s">
        <v>219</v>
      </c>
      <c r="B66" s="109" t="s">
        <v>210</v>
      </c>
      <c r="C66" s="38"/>
      <c r="D66" s="38"/>
      <c r="E66" s="38"/>
      <c r="F66" s="99">
        <f t="shared" si="20"/>
        <v>0</v>
      </c>
      <c r="G66" s="49"/>
      <c r="H66" s="49"/>
      <c r="I66" s="99">
        <f t="shared" si="21"/>
        <v>0</v>
      </c>
      <c r="J66" s="49"/>
      <c r="K66" s="49"/>
      <c r="L66" s="96">
        <f t="shared" si="22"/>
        <v>0</v>
      </c>
      <c r="M66" s="99">
        <f t="shared" si="23"/>
        <v>0</v>
      </c>
      <c r="N66" s="39"/>
    </row>
    <row r="67" spans="1:16" s="17" customFormat="1" ht="75">
      <c r="A67" s="89" t="s">
        <v>220</v>
      </c>
      <c r="B67" s="109" t="s">
        <v>209</v>
      </c>
      <c r="C67" s="38"/>
      <c r="D67" s="38"/>
      <c r="E67" s="38"/>
      <c r="F67" s="99">
        <f t="shared" si="20"/>
        <v>0</v>
      </c>
      <c r="G67" s="49"/>
      <c r="H67" s="49"/>
      <c r="I67" s="99">
        <f t="shared" si="21"/>
        <v>0</v>
      </c>
      <c r="J67" s="49"/>
      <c r="K67" s="49"/>
      <c r="L67" s="96">
        <f t="shared" si="22"/>
        <v>0</v>
      </c>
      <c r="M67" s="99">
        <f t="shared" si="23"/>
        <v>0</v>
      </c>
      <c r="N67" s="39"/>
    </row>
    <row r="68" spans="1:16" s="17" customFormat="1" ht="120" customHeight="1">
      <c r="A68" s="88" t="s">
        <v>194</v>
      </c>
      <c r="B68" s="93" t="s">
        <v>193</v>
      </c>
      <c r="C68" s="38"/>
      <c r="D68" s="38"/>
      <c r="E68" s="38"/>
      <c r="F68" s="99">
        <f>G68+H68</f>
        <v>0</v>
      </c>
      <c r="G68" s="49"/>
      <c r="H68" s="49"/>
      <c r="I68" s="99">
        <f>J68+K68</f>
        <v>0</v>
      </c>
      <c r="J68" s="49"/>
      <c r="K68" s="49"/>
      <c r="L68" s="96">
        <f>F68+I68</f>
        <v>0</v>
      </c>
      <c r="M68" s="99">
        <f>D68+L68</f>
        <v>0</v>
      </c>
      <c r="N68" s="39"/>
    </row>
    <row r="69" spans="1:16" s="17" customFormat="1" ht="30">
      <c r="A69" s="88" t="s">
        <v>201</v>
      </c>
      <c r="B69" s="93" t="s">
        <v>199</v>
      </c>
      <c r="C69" s="38"/>
      <c r="D69" s="38"/>
      <c r="E69" s="38"/>
      <c r="F69" s="99">
        <f t="shared" si="6"/>
        <v>0</v>
      </c>
      <c r="G69" s="49"/>
      <c r="H69" s="49"/>
      <c r="I69" s="99">
        <f t="shared" si="12"/>
        <v>0</v>
      </c>
      <c r="J69" s="49"/>
      <c r="K69" s="49"/>
      <c r="L69" s="96">
        <f t="shared" si="13"/>
        <v>0</v>
      </c>
      <c r="M69" s="99">
        <f t="shared" si="9"/>
        <v>0</v>
      </c>
      <c r="N69" s="39"/>
    </row>
    <row r="70" spans="1:16" s="17" customFormat="1">
      <c r="A70" s="81" t="s">
        <v>135</v>
      </c>
      <c r="B70" s="82" t="s">
        <v>129</v>
      </c>
      <c r="C70" s="84"/>
      <c r="D70" s="84"/>
      <c r="E70" s="84"/>
      <c r="F70" s="98">
        <f t="shared" si="6"/>
        <v>0</v>
      </c>
      <c r="G70" s="86"/>
      <c r="H70" s="86"/>
      <c r="I70" s="98">
        <f t="shared" si="12"/>
        <v>0</v>
      </c>
      <c r="J70" s="86"/>
      <c r="K70" s="86"/>
      <c r="L70" s="101">
        <f t="shared" si="13"/>
        <v>0</v>
      </c>
      <c r="M70" s="98">
        <f t="shared" si="9"/>
        <v>0</v>
      </c>
      <c r="N70" s="87"/>
    </row>
    <row r="71" spans="1:16" s="17" customFormat="1" ht="75">
      <c r="A71" s="81" t="s">
        <v>136</v>
      </c>
      <c r="B71" s="82" t="s">
        <v>134</v>
      </c>
      <c r="C71" s="84"/>
      <c r="D71" s="84"/>
      <c r="E71" s="84"/>
      <c r="F71" s="98">
        <f t="shared" si="6"/>
        <v>0</v>
      </c>
      <c r="G71" s="86"/>
      <c r="H71" s="86"/>
      <c r="I71" s="98">
        <f t="shared" si="12"/>
        <v>0</v>
      </c>
      <c r="J71" s="86"/>
      <c r="K71" s="86"/>
      <c r="L71" s="101">
        <f t="shared" si="13"/>
        <v>0</v>
      </c>
      <c r="M71" s="98">
        <f t="shared" si="9"/>
        <v>0</v>
      </c>
      <c r="N71" s="87"/>
    </row>
    <row r="72" spans="1:16" s="17" customFormat="1" ht="30">
      <c r="A72" s="81" t="s">
        <v>137</v>
      </c>
      <c r="B72" s="82" t="s">
        <v>128</v>
      </c>
      <c r="C72" s="84"/>
      <c r="D72" s="84"/>
      <c r="E72" s="84"/>
      <c r="F72" s="98">
        <f t="shared" si="6"/>
        <v>0</v>
      </c>
      <c r="G72" s="86"/>
      <c r="H72" s="86"/>
      <c r="I72" s="98">
        <f t="shared" si="12"/>
        <v>0</v>
      </c>
      <c r="J72" s="86"/>
      <c r="K72" s="86"/>
      <c r="L72" s="101">
        <f t="shared" si="13"/>
        <v>0</v>
      </c>
      <c r="M72" s="98">
        <f t="shared" si="9"/>
        <v>0</v>
      </c>
      <c r="N72" s="87"/>
    </row>
    <row r="73" spans="1:16" s="17" customFormat="1" ht="28.5">
      <c r="A73" s="67" t="s">
        <v>163</v>
      </c>
      <c r="B73" s="68" t="s">
        <v>168</v>
      </c>
      <c r="C73" s="102">
        <f>C74+C82+C95+C101</f>
        <v>2193195.9500000002</v>
      </c>
      <c r="D73" s="102">
        <f t="shared" ref="D73:K73" si="24">D74+D82+D95+D101</f>
        <v>3299800.54</v>
      </c>
      <c r="E73" s="102">
        <f t="shared" si="24"/>
        <v>2193387.5699999998</v>
      </c>
      <c r="F73" s="102">
        <f t="shared" ref="F73:F110" si="25">G73+H73</f>
        <v>73000</v>
      </c>
      <c r="G73" s="102">
        <f t="shared" si="24"/>
        <v>0</v>
      </c>
      <c r="H73" s="102">
        <f t="shared" si="24"/>
        <v>73000</v>
      </c>
      <c r="I73" s="102">
        <f t="shared" ref="I73:I110" si="26">J73+K73</f>
        <v>0</v>
      </c>
      <c r="J73" s="102">
        <f t="shared" si="24"/>
        <v>0</v>
      </c>
      <c r="K73" s="102">
        <f t="shared" si="24"/>
        <v>0</v>
      </c>
      <c r="L73" s="102">
        <f t="shared" si="13"/>
        <v>73000</v>
      </c>
      <c r="M73" s="102">
        <f t="shared" si="9"/>
        <v>3372800.54</v>
      </c>
      <c r="N73" s="66"/>
    </row>
    <row r="74" spans="1:16" s="17" customFormat="1" ht="14.25">
      <c r="A74" s="64" t="s">
        <v>160</v>
      </c>
      <c r="B74" s="65" t="s">
        <v>61</v>
      </c>
      <c r="C74" s="94">
        <f>C75+C79+C80</f>
        <v>1209343.56</v>
      </c>
      <c r="D74" s="94">
        <f t="shared" ref="D74:K74" si="27">D75+D79+D80</f>
        <v>1149995.45</v>
      </c>
      <c r="E74" s="94">
        <f t="shared" si="27"/>
        <v>631137.91</v>
      </c>
      <c r="F74" s="94">
        <f t="shared" si="25"/>
        <v>0</v>
      </c>
      <c r="G74" s="94">
        <f t="shared" si="27"/>
        <v>0</v>
      </c>
      <c r="H74" s="94">
        <f t="shared" si="27"/>
        <v>0</v>
      </c>
      <c r="I74" s="94">
        <f t="shared" si="26"/>
        <v>0</v>
      </c>
      <c r="J74" s="94">
        <f t="shared" si="27"/>
        <v>0</v>
      </c>
      <c r="K74" s="94">
        <f t="shared" si="27"/>
        <v>0</v>
      </c>
      <c r="L74" s="94">
        <f t="shared" si="13"/>
        <v>0</v>
      </c>
      <c r="M74" s="94">
        <f t="shared" si="9"/>
        <v>1149995.45</v>
      </c>
      <c r="N74" s="69"/>
      <c r="P74" s="33"/>
    </row>
    <row r="75" spans="1:16" s="18" customFormat="1" ht="96" customHeight="1">
      <c r="A75" s="57" t="s">
        <v>90</v>
      </c>
      <c r="B75" s="5" t="s">
        <v>54</v>
      </c>
      <c r="C75" s="95">
        <f>C76+C77+C78</f>
        <v>1209343.56</v>
      </c>
      <c r="D75" s="95">
        <f>D76+D77+D78</f>
        <v>1149995.45</v>
      </c>
      <c r="E75" s="95">
        <f>E76+E77+E78</f>
        <v>631137.91</v>
      </c>
      <c r="F75" s="95">
        <f t="shared" si="25"/>
        <v>0</v>
      </c>
      <c r="G75" s="95">
        <f>G76+G77+G78</f>
        <v>0</v>
      </c>
      <c r="H75" s="95">
        <f>H76+H77+H78</f>
        <v>0</v>
      </c>
      <c r="I75" s="95">
        <f t="shared" si="26"/>
        <v>0</v>
      </c>
      <c r="J75" s="95">
        <f>J76+J77+J78</f>
        <v>0</v>
      </c>
      <c r="K75" s="95">
        <f>K76+K77+K78</f>
        <v>0</v>
      </c>
      <c r="L75" s="95">
        <f t="shared" si="13"/>
        <v>0</v>
      </c>
      <c r="M75" s="95">
        <f t="shared" si="9"/>
        <v>1149995.45</v>
      </c>
      <c r="N75" s="40"/>
    </row>
    <row r="76" spans="1:16" s="18" customFormat="1" ht="95.25" customHeight="1">
      <c r="A76" s="57" t="s">
        <v>161</v>
      </c>
      <c r="B76" s="5" t="s">
        <v>55</v>
      </c>
      <c r="C76" s="36"/>
      <c r="D76" s="36"/>
      <c r="E76" s="36"/>
      <c r="F76" s="95">
        <f t="shared" si="25"/>
        <v>0</v>
      </c>
      <c r="G76" s="36"/>
      <c r="H76" s="37"/>
      <c r="I76" s="96">
        <f t="shared" si="26"/>
        <v>0</v>
      </c>
      <c r="J76" s="37"/>
      <c r="K76" s="37"/>
      <c r="L76" s="96">
        <f t="shared" si="13"/>
        <v>0</v>
      </c>
      <c r="M76" s="95">
        <f t="shared" si="9"/>
        <v>0</v>
      </c>
      <c r="N76" s="36"/>
    </row>
    <row r="77" spans="1:16" s="18" customFormat="1" ht="60" customHeight="1">
      <c r="A77" s="57" t="s">
        <v>103</v>
      </c>
      <c r="B77" s="5" t="s">
        <v>53</v>
      </c>
      <c r="C77" s="36">
        <v>1209343.56</v>
      </c>
      <c r="D77" s="36">
        <v>1149995.45</v>
      </c>
      <c r="E77" s="36">
        <v>631137.91</v>
      </c>
      <c r="F77" s="95">
        <f t="shared" si="25"/>
        <v>0</v>
      </c>
      <c r="G77" s="36"/>
      <c r="H77" s="37"/>
      <c r="I77" s="96">
        <f t="shared" si="26"/>
        <v>0</v>
      </c>
      <c r="J77" s="37"/>
      <c r="K77" s="37"/>
      <c r="L77" s="96">
        <f t="shared" si="13"/>
        <v>0</v>
      </c>
      <c r="M77" s="95">
        <f t="shared" si="9"/>
        <v>1149995.45</v>
      </c>
      <c r="N77" s="38"/>
    </row>
    <row r="78" spans="1:16" s="18" customFormat="1" ht="161.25" customHeight="1">
      <c r="A78" s="57" t="s">
        <v>69</v>
      </c>
      <c r="B78" s="5" t="s">
        <v>56</v>
      </c>
      <c r="C78" s="36"/>
      <c r="D78" s="36"/>
      <c r="E78" s="36"/>
      <c r="F78" s="95">
        <f t="shared" si="25"/>
        <v>0</v>
      </c>
      <c r="G78" s="36"/>
      <c r="H78" s="37"/>
      <c r="I78" s="96">
        <f t="shared" si="26"/>
        <v>0</v>
      </c>
      <c r="J78" s="37"/>
      <c r="K78" s="37"/>
      <c r="L78" s="96">
        <f t="shared" si="13"/>
        <v>0</v>
      </c>
      <c r="M78" s="95">
        <f t="shared" si="9"/>
        <v>0</v>
      </c>
      <c r="N78" s="123"/>
      <c r="O78" s="19"/>
      <c r="P78" s="19"/>
    </row>
    <row r="79" spans="1:16" s="18" customFormat="1" ht="120.75" customHeight="1">
      <c r="A79" s="61" t="s">
        <v>57</v>
      </c>
      <c r="B79" s="62" t="s">
        <v>58</v>
      </c>
      <c r="C79" s="36"/>
      <c r="D79" s="36"/>
      <c r="E79" s="36"/>
      <c r="F79" s="95">
        <f t="shared" si="25"/>
        <v>0</v>
      </c>
      <c r="G79" s="37"/>
      <c r="H79" s="37"/>
      <c r="I79" s="96">
        <f t="shared" si="26"/>
        <v>0</v>
      </c>
      <c r="J79" s="37"/>
      <c r="K79" s="37"/>
      <c r="L79" s="96">
        <f t="shared" si="13"/>
        <v>0</v>
      </c>
      <c r="M79" s="95">
        <f t="shared" si="9"/>
        <v>0</v>
      </c>
      <c r="N79" s="123"/>
      <c r="O79" s="19"/>
      <c r="P79" s="19"/>
    </row>
    <row r="80" spans="1:16" s="18" customFormat="1" ht="14.25" customHeight="1">
      <c r="A80" s="57" t="s">
        <v>59</v>
      </c>
      <c r="B80" s="5" t="s">
        <v>60</v>
      </c>
      <c r="C80" s="36"/>
      <c r="D80" s="36"/>
      <c r="E80" s="36"/>
      <c r="F80" s="95">
        <f t="shared" si="25"/>
        <v>0</v>
      </c>
      <c r="G80" s="36"/>
      <c r="H80" s="37"/>
      <c r="I80" s="96">
        <f t="shared" si="26"/>
        <v>0</v>
      </c>
      <c r="J80" s="37"/>
      <c r="K80" s="37"/>
      <c r="L80" s="95">
        <f t="shared" si="13"/>
        <v>0</v>
      </c>
      <c r="M80" s="95">
        <f t="shared" si="9"/>
        <v>0</v>
      </c>
      <c r="N80" s="78"/>
      <c r="O80" s="19"/>
      <c r="P80" s="19"/>
    </row>
    <row r="81" spans="1:15" s="18" customFormat="1" ht="28.5" hidden="1">
      <c r="A81" s="58" t="s">
        <v>13</v>
      </c>
      <c r="B81" s="60"/>
      <c r="C81" s="95">
        <f>C7-C74</f>
        <v>818931.34000000008</v>
      </c>
      <c r="D81" s="95">
        <f>D7-D74</f>
        <v>1990464.18</v>
      </c>
      <c r="E81" s="95">
        <f>E7-E74</f>
        <v>1538996.0099999998</v>
      </c>
      <c r="F81" s="95">
        <f t="shared" si="25"/>
        <v>73000</v>
      </c>
      <c r="G81" s="95">
        <f>G7-G74</f>
        <v>0</v>
      </c>
      <c r="H81" s="95">
        <f>H7-H74</f>
        <v>73000</v>
      </c>
      <c r="I81" s="95">
        <f t="shared" si="26"/>
        <v>0</v>
      </c>
      <c r="J81" s="95">
        <f>J7-J74</f>
        <v>0</v>
      </c>
      <c r="K81" s="95">
        <f>K7-K74</f>
        <v>0</v>
      </c>
      <c r="L81" s="95">
        <f t="shared" si="13"/>
        <v>73000</v>
      </c>
      <c r="M81" s="95">
        <f t="shared" si="9"/>
        <v>2063464.18</v>
      </c>
      <c r="N81" s="38"/>
    </row>
    <row r="82" spans="1:15" s="22" customFormat="1" ht="14.25">
      <c r="A82" s="64" t="s">
        <v>14</v>
      </c>
      <c r="B82" s="65" t="s">
        <v>22</v>
      </c>
      <c r="C82" s="94">
        <f>C83+C84+C88</f>
        <v>980062.39</v>
      </c>
      <c r="D82" s="94">
        <f t="shared" ref="D82:K82" si="28">D83+D84+D88</f>
        <v>2066270.09</v>
      </c>
      <c r="E82" s="94">
        <f t="shared" si="28"/>
        <v>1508249.66</v>
      </c>
      <c r="F82" s="94">
        <f t="shared" si="25"/>
        <v>73000</v>
      </c>
      <c r="G82" s="94">
        <f t="shared" si="28"/>
        <v>0</v>
      </c>
      <c r="H82" s="94">
        <f t="shared" si="28"/>
        <v>73000</v>
      </c>
      <c r="I82" s="94">
        <f t="shared" si="26"/>
        <v>0</v>
      </c>
      <c r="J82" s="94">
        <f t="shared" si="28"/>
        <v>0</v>
      </c>
      <c r="K82" s="94">
        <f t="shared" si="28"/>
        <v>0</v>
      </c>
      <c r="L82" s="94">
        <f t="shared" si="13"/>
        <v>73000</v>
      </c>
      <c r="M82" s="94">
        <f t="shared" si="9"/>
        <v>2139270.09</v>
      </c>
      <c r="N82" s="69"/>
    </row>
    <row r="83" spans="1:15" s="18" customFormat="1" ht="30">
      <c r="A83" s="57" t="s">
        <v>104</v>
      </c>
      <c r="B83" s="5" t="s">
        <v>63</v>
      </c>
      <c r="C83" s="36"/>
      <c r="D83" s="36"/>
      <c r="E83" s="36"/>
      <c r="F83" s="95">
        <f t="shared" si="25"/>
        <v>0</v>
      </c>
      <c r="G83" s="36"/>
      <c r="H83" s="36"/>
      <c r="I83" s="95">
        <f t="shared" si="26"/>
        <v>0</v>
      </c>
      <c r="J83" s="36"/>
      <c r="K83" s="36"/>
      <c r="L83" s="95">
        <f t="shared" si="13"/>
        <v>0</v>
      </c>
      <c r="M83" s="95">
        <f t="shared" si="9"/>
        <v>0</v>
      </c>
      <c r="N83" s="38"/>
    </row>
    <row r="84" spans="1:15" s="18" customFormat="1">
      <c r="A84" s="57" t="s">
        <v>62</v>
      </c>
      <c r="B84" s="5" t="s">
        <v>23</v>
      </c>
      <c r="C84" s="95">
        <f>C85+C86+C87</f>
        <v>913081.75</v>
      </c>
      <c r="D84" s="95">
        <f t="shared" ref="D84:K84" si="29">D85+D86+D87</f>
        <v>1873085.09</v>
      </c>
      <c r="E84" s="95">
        <f t="shared" si="29"/>
        <v>1451163.66</v>
      </c>
      <c r="F84" s="95">
        <f t="shared" si="25"/>
        <v>73000</v>
      </c>
      <c r="G84" s="95">
        <f t="shared" si="29"/>
        <v>0</v>
      </c>
      <c r="H84" s="95">
        <f t="shared" si="29"/>
        <v>73000</v>
      </c>
      <c r="I84" s="95">
        <f t="shared" si="26"/>
        <v>0</v>
      </c>
      <c r="J84" s="95">
        <f t="shared" si="29"/>
        <v>0</v>
      </c>
      <c r="K84" s="95">
        <f t="shared" si="29"/>
        <v>0</v>
      </c>
      <c r="L84" s="95">
        <f t="shared" si="13"/>
        <v>73000</v>
      </c>
      <c r="M84" s="95">
        <f t="shared" si="9"/>
        <v>1946085.09</v>
      </c>
      <c r="N84" s="40"/>
    </row>
    <row r="85" spans="1:15" s="18" customFormat="1">
      <c r="A85" s="57" t="s">
        <v>64</v>
      </c>
      <c r="B85" s="5" t="s">
        <v>89</v>
      </c>
      <c r="C85" s="36">
        <v>20306</v>
      </c>
      <c r="D85" s="36"/>
      <c r="E85" s="36"/>
      <c r="F85" s="95">
        <f t="shared" si="25"/>
        <v>0</v>
      </c>
      <c r="G85" s="36"/>
      <c r="H85" s="36"/>
      <c r="I85" s="95">
        <f t="shared" si="26"/>
        <v>0</v>
      </c>
      <c r="J85" s="36"/>
      <c r="K85" s="36"/>
      <c r="L85" s="95">
        <f t="shared" si="13"/>
        <v>0</v>
      </c>
      <c r="M85" s="95">
        <f t="shared" si="9"/>
        <v>0</v>
      </c>
      <c r="N85" s="40"/>
      <c r="O85" s="19"/>
    </row>
    <row r="86" spans="1:15" s="18" customFormat="1" ht="126.75" customHeight="1">
      <c r="A86" s="57" t="s">
        <v>65</v>
      </c>
      <c r="B86" s="5" t="s">
        <v>30</v>
      </c>
      <c r="C86" s="36">
        <v>892775.75</v>
      </c>
      <c r="D86" s="36">
        <v>1873085.09</v>
      </c>
      <c r="E86" s="36">
        <v>1451163.66</v>
      </c>
      <c r="F86" s="95">
        <f t="shared" si="25"/>
        <v>73000</v>
      </c>
      <c r="G86" s="47"/>
      <c r="H86" s="36">
        <v>73000</v>
      </c>
      <c r="I86" s="95">
        <f t="shared" si="26"/>
        <v>0</v>
      </c>
      <c r="J86" s="36"/>
      <c r="K86" s="36"/>
      <c r="L86" s="95">
        <f t="shared" si="13"/>
        <v>73000</v>
      </c>
      <c r="M86" s="95">
        <f t="shared" si="9"/>
        <v>1946085.09</v>
      </c>
      <c r="N86" s="38" t="s">
        <v>232</v>
      </c>
      <c r="O86" s="19"/>
    </row>
    <row r="87" spans="1:15" s="18" customFormat="1" ht="30">
      <c r="A87" s="57" t="s">
        <v>66</v>
      </c>
      <c r="B87" s="5" t="s">
        <v>31</v>
      </c>
      <c r="C87" s="36"/>
      <c r="D87" s="36"/>
      <c r="E87" s="36"/>
      <c r="F87" s="95">
        <f t="shared" si="25"/>
        <v>0</v>
      </c>
      <c r="G87" s="36"/>
      <c r="H87" s="36"/>
      <c r="I87" s="95">
        <f t="shared" si="26"/>
        <v>0</v>
      </c>
      <c r="J87" s="36"/>
      <c r="K87" s="36"/>
      <c r="L87" s="95">
        <f t="shared" si="13"/>
        <v>0</v>
      </c>
      <c r="M87" s="95">
        <f t="shared" si="9"/>
        <v>0</v>
      </c>
      <c r="N87" s="40"/>
    </row>
    <row r="88" spans="1:15" s="18" customFormat="1" ht="30">
      <c r="A88" s="57" t="s">
        <v>67</v>
      </c>
      <c r="B88" s="5" t="s">
        <v>24</v>
      </c>
      <c r="C88" s="95">
        <f>C89+C90+C91+C92+C93</f>
        <v>66980.639999999999</v>
      </c>
      <c r="D88" s="95">
        <f t="shared" ref="D88:K88" si="30">D89+D90+D91+D92+D93</f>
        <v>193185</v>
      </c>
      <c r="E88" s="95">
        <f t="shared" si="30"/>
        <v>57086</v>
      </c>
      <c r="F88" s="95">
        <f t="shared" si="25"/>
        <v>0</v>
      </c>
      <c r="G88" s="95">
        <f t="shared" si="30"/>
        <v>0</v>
      </c>
      <c r="H88" s="95">
        <f t="shared" si="30"/>
        <v>0</v>
      </c>
      <c r="I88" s="95">
        <f t="shared" si="26"/>
        <v>0</v>
      </c>
      <c r="J88" s="95">
        <f t="shared" si="30"/>
        <v>0</v>
      </c>
      <c r="K88" s="95">
        <f t="shared" si="30"/>
        <v>0</v>
      </c>
      <c r="L88" s="95">
        <f t="shared" si="13"/>
        <v>0</v>
      </c>
      <c r="M88" s="95">
        <f t="shared" ref="M88:M109" si="31">D88+L88</f>
        <v>193185</v>
      </c>
      <c r="N88" s="38"/>
    </row>
    <row r="89" spans="1:15" s="18" customFormat="1" ht="199.5" customHeight="1">
      <c r="A89" s="57" t="s">
        <v>68</v>
      </c>
      <c r="B89" s="5" t="s">
        <v>70</v>
      </c>
      <c r="C89" s="36"/>
      <c r="D89" s="36"/>
      <c r="E89" s="36"/>
      <c r="F89" s="95">
        <f t="shared" si="25"/>
        <v>0</v>
      </c>
      <c r="G89" s="49"/>
      <c r="H89" s="37"/>
      <c r="I89" s="96">
        <f t="shared" si="26"/>
        <v>0</v>
      </c>
      <c r="J89" s="37"/>
      <c r="K89" s="37"/>
      <c r="L89" s="95">
        <f t="shared" si="13"/>
        <v>0</v>
      </c>
      <c r="M89" s="95">
        <f t="shared" si="31"/>
        <v>0</v>
      </c>
      <c r="N89" s="36"/>
    </row>
    <row r="90" spans="1:15" s="18" customFormat="1" ht="30">
      <c r="A90" s="57" t="s">
        <v>105</v>
      </c>
      <c r="B90" s="5" t="s">
        <v>32</v>
      </c>
      <c r="C90" s="36"/>
      <c r="D90" s="36"/>
      <c r="E90" s="36"/>
      <c r="F90" s="95">
        <f t="shared" si="25"/>
        <v>0</v>
      </c>
      <c r="G90" s="36"/>
      <c r="H90" s="36"/>
      <c r="I90" s="95">
        <f t="shared" si="26"/>
        <v>0</v>
      </c>
      <c r="J90" s="36"/>
      <c r="K90" s="36"/>
      <c r="L90" s="95">
        <f t="shared" si="13"/>
        <v>0</v>
      </c>
      <c r="M90" s="95">
        <f t="shared" si="31"/>
        <v>0</v>
      </c>
      <c r="N90" s="79"/>
    </row>
    <row r="91" spans="1:15" s="18" customFormat="1" ht="60">
      <c r="A91" s="61" t="s">
        <v>71</v>
      </c>
      <c r="B91" s="62" t="s">
        <v>33</v>
      </c>
      <c r="C91" s="41"/>
      <c r="D91" s="41"/>
      <c r="E91" s="41"/>
      <c r="F91" s="103">
        <f t="shared" si="25"/>
        <v>0</v>
      </c>
      <c r="G91" s="41"/>
      <c r="H91" s="41"/>
      <c r="I91" s="103">
        <f t="shared" si="26"/>
        <v>0</v>
      </c>
      <c r="J91" s="41"/>
      <c r="K91" s="41"/>
      <c r="L91" s="103">
        <f t="shared" si="13"/>
        <v>0</v>
      </c>
      <c r="M91" s="103">
        <f t="shared" si="31"/>
        <v>0</v>
      </c>
      <c r="N91" s="115"/>
    </row>
    <row r="92" spans="1:15" s="18" customFormat="1">
      <c r="A92" s="57" t="s">
        <v>72</v>
      </c>
      <c r="B92" s="5" t="s">
        <v>34</v>
      </c>
      <c r="C92" s="36"/>
      <c r="D92" s="36"/>
      <c r="E92" s="36"/>
      <c r="F92" s="95">
        <f t="shared" si="25"/>
        <v>0</v>
      </c>
      <c r="G92" s="36"/>
      <c r="H92" s="36"/>
      <c r="I92" s="95">
        <f t="shared" si="26"/>
        <v>0</v>
      </c>
      <c r="J92" s="36"/>
      <c r="K92" s="36"/>
      <c r="L92" s="95">
        <f t="shared" si="13"/>
        <v>0</v>
      </c>
      <c r="M92" s="95">
        <f t="shared" si="31"/>
        <v>0</v>
      </c>
      <c r="N92" s="40"/>
    </row>
    <row r="93" spans="1:15" s="18" customFormat="1">
      <c r="A93" s="57" t="s">
        <v>73</v>
      </c>
      <c r="B93" s="5" t="s">
        <v>35</v>
      </c>
      <c r="C93" s="36">
        <v>66980.639999999999</v>
      </c>
      <c r="D93" s="36">
        <v>193185</v>
      </c>
      <c r="E93" s="36">
        <v>57086</v>
      </c>
      <c r="F93" s="95">
        <f t="shared" si="25"/>
        <v>0</v>
      </c>
      <c r="G93" s="36"/>
      <c r="H93" s="36"/>
      <c r="I93" s="95">
        <f t="shared" si="26"/>
        <v>0</v>
      </c>
      <c r="J93" s="36"/>
      <c r="K93" s="36"/>
      <c r="L93" s="95">
        <f t="shared" si="13"/>
        <v>0</v>
      </c>
      <c r="M93" s="95">
        <f t="shared" si="31"/>
        <v>193185</v>
      </c>
      <c r="N93" s="40"/>
    </row>
    <row r="94" spans="1:15" s="18" customFormat="1" ht="28.5" hidden="1">
      <c r="A94" s="58" t="s">
        <v>25</v>
      </c>
      <c r="B94" s="60" t="s">
        <v>26</v>
      </c>
      <c r="C94" s="100">
        <f>C7-C74-C82</f>
        <v>-161131.04999999993</v>
      </c>
      <c r="D94" s="100">
        <f>D7-D74-D82</f>
        <v>-75805.910000000149</v>
      </c>
      <c r="E94" s="100">
        <f>E7-E74-E82</f>
        <v>30746.34999999986</v>
      </c>
      <c r="F94" s="100">
        <f t="shared" si="25"/>
        <v>0</v>
      </c>
      <c r="G94" s="100">
        <f>G7-G74-G82</f>
        <v>0</v>
      </c>
      <c r="H94" s="100">
        <f>H7-H74-H82</f>
        <v>0</v>
      </c>
      <c r="I94" s="100">
        <f t="shared" si="26"/>
        <v>0</v>
      </c>
      <c r="J94" s="100">
        <f>J7-J74-J82</f>
        <v>0</v>
      </c>
      <c r="K94" s="100">
        <f>K7-K74-K82</f>
        <v>0</v>
      </c>
      <c r="L94" s="100">
        <f t="shared" si="13"/>
        <v>0</v>
      </c>
      <c r="M94" s="100">
        <f t="shared" si="31"/>
        <v>-75805.910000000149</v>
      </c>
      <c r="N94" s="42"/>
    </row>
    <row r="95" spans="1:15" s="22" customFormat="1" ht="14.25">
      <c r="A95" s="64" t="s">
        <v>15</v>
      </c>
      <c r="B95" s="65" t="s">
        <v>80</v>
      </c>
      <c r="C95" s="94">
        <f>C96+C97+C98+C99+C100</f>
        <v>0</v>
      </c>
      <c r="D95" s="94">
        <f t="shared" ref="D95:K95" si="32">D96+D97+D98+D99+D100</f>
        <v>80000</v>
      </c>
      <c r="E95" s="94">
        <f t="shared" si="32"/>
        <v>54000</v>
      </c>
      <c r="F95" s="94">
        <f t="shared" si="25"/>
        <v>0</v>
      </c>
      <c r="G95" s="94">
        <f t="shared" si="32"/>
        <v>0</v>
      </c>
      <c r="H95" s="94">
        <f t="shared" si="32"/>
        <v>0</v>
      </c>
      <c r="I95" s="94">
        <f t="shared" si="26"/>
        <v>0</v>
      </c>
      <c r="J95" s="94">
        <f t="shared" si="32"/>
        <v>0</v>
      </c>
      <c r="K95" s="94">
        <f t="shared" si="32"/>
        <v>0</v>
      </c>
      <c r="L95" s="94">
        <f t="shared" si="13"/>
        <v>0</v>
      </c>
      <c r="M95" s="94">
        <f t="shared" si="31"/>
        <v>80000</v>
      </c>
      <c r="N95" s="70"/>
    </row>
    <row r="96" spans="1:15" s="18" customFormat="1" ht="45">
      <c r="A96" s="57" t="s">
        <v>74</v>
      </c>
      <c r="B96" s="5" t="s">
        <v>36</v>
      </c>
      <c r="C96" s="43"/>
      <c r="D96" s="43"/>
      <c r="E96" s="43"/>
      <c r="F96" s="104">
        <f t="shared" si="25"/>
        <v>0</v>
      </c>
      <c r="G96" s="43"/>
      <c r="H96" s="43"/>
      <c r="I96" s="104">
        <f t="shared" si="26"/>
        <v>0</v>
      </c>
      <c r="J96" s="43"/>
      <c r="K96" s="43"/>
      <c r="L96" s="104">
        <f t="shared" si="13"/>
        <v>0</v>
      </c>
      <c r="M96" s="104">
        <f t="shared" si="31"/>
        <v>0</v>
      </c>
      <c r="N96" s="42"/>
    </row>
    <row r="97" spans="1:49" s="18" customFormat="1" ht="45">
      <c r="A97" s="57" t="s">
        <v>75</v>
      </c>
      <c r="B97" s="5" t="s">
        <v>37</v>
      </c>
      <c r="C97" s="37"/>
      <c r="D97" s="37"/>
      <c r="E97" s="37"/>
      <c r="F97" s="96">
        <f t="shared" si="25"/>
        <v>0</v>
      </c>
      <c r="G97" s="37"/>
      <c r="H97" s="37"/>
      <c r="I97" s="96">
        <f t="shared" si="26"/>
        <v>0</v>
      </c>
      <c r="J97" s="37"/>
      <c r="K97" s="37"/>
      <c r="L97" s="96">
        <f t="shared" si="13"/>
        <v>0</v>
      </c>
      <c r="M97" s="96">
        <f t="shared" si="31"/>
        <v>0</v>
      </c>
      <c r="N97" s="38"/>
    </row>
    <row r="98" spans="1:49" s="18" customFormat="1">
      <c r="A98" s="57" t="s">
        <v>76</v>
      </c>
      <c r="B98" s="5" t="s">
        <v>230</v>
      </c>
      <c r="C98" s="37"/>
      <c r="D98" s="37">
        <v>70000</v>
      </c>
      <c r="E98" s="37">
        <v>54000</v>
      </c>
      <c r="F98" s="96">
        <f t="shared" si="25"/>
        <v>0</v>
      </c>
      <c r="G98" s="37"/>
      <c r="H98" s="37"/>
      <c r="I98" s="96">
        <f t="shared" si="26"/>
        <v>0</v>
      </c>
      <c r="J98" s="37"/>
      <c r="K98" s="37"/>
      <c r="L98" s="96">
        <f t="shared" ref="L98:L110" si="33">F98+I98</f>
        <v>0</v>
      </c>
      <c r="M98" s="96">
        <f t="shared" si="31"/>
        <v>70000</v>
      </c>
      <c r="N98" s="40"/>
    </row>
    <row r="99" spans="1:49" s="18" customFormat="1" ht="60">
      <c r="A99" s="57" t="s">
        <v>78</v>
      </c>
      <c r="B99" s="5" t="s">
        <v>77</v>
      </c>
      <c r="C99" s="37"/>
      <c r="D99" s="37"/>
      <c r="E99" s="37"/>
      <c r="F99" s="96">
        <f t="shared" si="25"/>
        <v>0</v>
      </c>
      <c r="G99" s="37"/>
      <c r="H99" s="37"/>
      <c r="I99" s="96">
        <f t="shared" si="26"/>
        <v>0</v>
      </c>
      <c r="J99" s="37"/>
      <c r="K99" s="37"/>
      <c r="L99" s="96">
        <f t="shared" si="33"/>
        <v>0</v>
      </c>
      <c r="M99" s="96">
        <f t="shared" si="31"/>
        <v>0</v>
      </c>
      <c r="N99" s="40"/>
      <c r="O99" s="19"/>
    </row>
    <row r="100" spans="1:49" s="18" customFormat="1">
      <c r="A100" s="57" t="s">
        <v>79</v>
      </c>
      <c r="B100" s="5" t="s">
        <v>38</v>
      </c>
      <c r="C100" s="37"/>
      <c r="D100" s="37">
        <v>10000</v>
      </c>
      <c r="E100" s="37"/>
      <c r="F100" s="96">
        <f t="shared" si="25"/>
        <v>0</v>
      </c>
      <c r="G100" s="37"/>
      <c r="H100" s="37"/>
      <c r="I100" s="96">
        <f t="shared" si="26"/>
        <v>0</v>
      </c>
      <c r="J100" s="37"/>
      <c r="K100" s="37"/>
      <c r="L100" s="96">
        <f t="shared" si="33"/>
        <v>0</v>
      </c>
      <c r="M100" s="96">
        <f t="shared" si="31"/>
        <v>10000</v>
      </c>
      <c r="N100" s="42"/>
    </row>
    <row r="101" spans="1:49" s="34" customFormat="1" ht="28.5">
      <c r="A101" s="64" t="s">
        <v>108</v>
      </c>
      <c r="B101" s="65" t="s">
        <v>107</v>
      </c>
      <c r="C101" s="94">
        <f>C102+C108</f>
        <v>3790</v>
      </c>
      <c r="D101" s="94">
        <f t="shared" ref="D101:K101" si="34">D102+D108</f>
        <v>3535</v>
      </c>
      <c r="E101" s="94">
        <f t="shared" si="34"/>
        <v>0</v>
      </c>
      <c r="F101" s="94">
        <f t="shared" si="25"/>
        <v>0</v>
      </c>
      <c r="G101" s="94">
        <f t="shared" si="34"/>
        <v>0</v>
      </c>
      <c r="H101" s="94">
        <f t="shared" si="34"/>
        <v>0</v>
      </c>
      <c r="I101" s="94">
        <f t="shared" si="26"/>
        <v>0</v>
      </c>
      <c r="J101" s="94">
        <f t="shared" si="34"/>
        <v>0</v>
      </c>
      <c r="K101" s="94">
        <f t="shared" si="34"/>
        <v>0</v>
      </c>
      <c r="L101" s="94">
        <f t="shared" si="33"/>
        <v>0</v>
      </c>
      <c r="M101" s="94">
        <f t="shared" si="31"/>
        <v>3535</v>
      </c>
      <c r="N101" s="69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</row>
    <row r="102" spans="1:49" s="21" customFormat="1">
      <c r="A102" s="57" t="s">
        <v>109</v>
      </c>
      <c r="B102" s="5">
        <v>500</v>
      </c>
      <c r="C102" s="95">
        <f>C103+C104+C105+C106+C107</f>
        <v>3790</v>
      </c>
      <c r="D102" s="95">
        <f t="shared" ref="D102:K102" si="35">D103+D104+D105+D106+D107</f>
        <v>3535</v>
      </c>
      <c r="E102" s="95">
        <f t="shared" si="35"/>
        <v>0</v>
      </c>
      <c r="F102" s="95">
        <f t="shared" si="25"/>
        <v>0</v>
      </c>
      <c r="G102" s="95">
        <f t="shared" si="35"/>
        <v>0</v>
      </c>
      <c r="H102" s="95">
        <f t="shared" si="35"/>
        <v>0</v>
      </c>
      <c r="I102" s="95">
        <f t="shared" si="26"/>
        <v>0</v>
      </c>
      <c r="J102" s="95">
        <f t="shared" si="35"/>
        <v>0</v>
      </c>
      <c r="K102" s="95">
        <f t="shared" si="35"/>
        <v>0</v>
      </c>
      <c r="L102" s="95">
        <f t="shared" si="33"/>
        <v>0</v>
      </c>
      <c r="M102" s="95">
        <f t="shared" si="31"/>
        <v>3535</v>
      </c>
      <c r="N102" s="36" t="s">
        <v>222</v>
      </c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</row>
    <row r="103" spans="1:49" s="21" customFormat="1" ht="36" customHeight="1">
      <c r="A103" s="57" t="s">
        <v>112</v>
      </c>
      <c r="B103" s="5">
        <v>511</v>
      </c>
      <c r="C103" s="36"/>
      <c r="D103" s="36"/>
      <c r="E103" s="36"/>
      <c r="F103" s="95">
        <f t="shared" si="25"/>
        <v>0</v>
      </c>
      <c r="G103" s="36"/>
      <c r="H103" s="116"/>
      <c r="I103" s="95">
        <f t="shared" si="26"/>
        <v>0</v>
      </c>
      <c r="J103" s="36"/>
      <c r="K103" s="36"/>
      <c r="L103" s="95">
        <f t="shared" si="33"/>
        <v>0</v>
      </c>
      <c r="M103" s="95">
        <f t="shared" si="31"/>
        <v>0</v>
      </c>
      <c r="N103" s="40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</row>
    <row r="104" spans="1:49" s="21" customFormat="1">
      <c r="A104" s="57" t="s">
        <v>127</v>
      </c>
      <c r="B104" s="5" t="s">
        <v>126</v>
      </c>
      <c r="C104" s="36"/>
      <c r="D104" s="36"/>
      <c r="E104" s="36"/>
      <c r="F104" s="95">
        <f t="shared" si="25"/>
        <v>0</v>
      </c>
      <c r="G104" s="36"/>
      <c r="H104" s="36"/>
      <c r="I104" s="95">
        <f t="shared" si="26"/>
        <v>0</v>
      </c>
      <c r="J104" s="36"/>
      <c r="K104" s="36"/>
      <c r="L104" s="95">
        <f t="shared" si="33"/>
        <v>0</v>
      </c>
      <c r="M104" s="95">
        <f t="shared" si="31"/>
        <v>0</v>
      </c>
      <c r="N104" s="40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</row>
    <row r="105" spans="1:49" s="21" customFormat="1">
      <c r="A105" s="57" t="s">
        <v>110</v>
      </c>
      <c r="B105" s="5">
        <v>520</v>
      </c>
      <c r="C105" s="36"/>
      <c r="D105" s="36"/>
      <c r="E105" s="36"/>
      <c r="F105" s="95">
        <f t="shared" si="25"/>
        <v>0</v>
      </c>
      <c r="G105" s="36"/>
      <c r="H105" s="36"/>
      <c r="I105" s="95">
        <f t="shared" si="26"/>
        <v>0</v>
      </c>
      <c r="J105" s="36"/>
      <c r="K105" s="36"/>
      <c r="L105" s="95">
        <f t="shared" si="33"/>
        <v>0</v>
      </c>
      <c r="M105" s="95">
        <f t="shared" si="31"/>
        <v>0</v>
      </c>
      <c r="N105" s="117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</row>
    <row r="106" spans="1:49" s="21" customFormat="1">
      <c r="A106" s="57" t="s">
        <v>111</v>
      </c>
      <c r="B106" s="5">
        <v>530</v>
      </c>
      <c r="C106" s="36"/>
      <c r="D106" s="36"/>
      <c r="E106" s="36"/>
      <c r="F106" s="95">
        <f t="shared" si="25"/>
        <v>0</v>
      </c>
      <c r="G106" s="36"/>
      <c r="H106" s="36"/>
      <c r="I106" s="95">
        <f t="shared" si="26"/>
        <v>0</v>
      </c>
      <c r="J106" s="36"/>
      <c r="K106" s="36"/>
      <c r="L106" s="95">
        <f t="shared" si="33"/>
        <v>0</v>
      </c>
      <c r="M106" s="95">
        <f t="shared" si="31"/>
        <v>0</v>
      </c>
      <c r="N106" s="36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</row>
    <row r="107" spans="1:49" s="21" customFormat="1">
      <c r="A107" s="57" t="s">
        <v>49</v>
      </c>
      <c r="B107" s="5">
        <v>540</v>
      </c>
      <c r="C107" s="36">
        <v>3790</v>
      </c>
      <c r="D107" s="36">
        <v>3535</v>
      </c>
      <c r="E107" s="36"/>
      <c r="F107" s="95">
        <f t="shared" si="25"/>
        <v>0</v>
      </c>
      <c r="G107" s="36"/>
      <c r="H107" s="37"/>
      <c r="I107" s="95">
        <f t="shared" si="26"/>
        <v>0</v>
      </c>
      <c r="J107" s="36"/>
      <c r="K107" s="36"/>
      <c r="L107" s="95">
        <f t="shared" si="33"/>
        <v>0</v>
      </c>
      <c r="M107" s="95">
        <f t="shared" si="31"/>
        <v>3535</v>
      </c>
      <c r="N107" s="36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</row>
    <row r="108" spans="1:49" s="22" customFormat="1">
      <c r="A108" s="57" t="s">
        <v>164</v>
      </c>
      <c r="B108" s="5" t="s">
        <v>165</v>
      </c>
      <c r="C108" s="36"/>
      <c r="D108" s="36"/>
      <c r="E108" s="36"/>
      <c r="F108" s="95">
        <f t="shared" si="25"/>
        <v>0</v>
      </c>
      <c r="G108" s="36"/>
      <c r="H108" s="36"/>
      <c r="I108" s="95">
        <f t="shared" si="26"/>
        <v>0</v>
      </c>
      <c r="J108" s="36"/>
      <c r="K108" s="36"/>
      <c r="L108" s="95">
        <f t="shared" si="33"/>
        <v>0</v>
      </c>
      <c r="M108" s="95">
        <f t="shared" si="31"/>
        <v>0</v>
      </c>
      <c r="N108" s="76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1"/>
    </row>
    <row r="109" spans="1:49" s="22" customFormat="1" ht="14.25">
      <c r="A109" s="64" t="s">
        <v>20</v>
      </c>
      <c r="B109" s="65">
        <v>5</v>
      </c>
      <c r="C109" s="94">
        <f>C73</f>
        <v>2193195.9500000002</v>
      </c>
      <c r="D109" s="94">
        <f t="shared" ref="D109:K109" si="36">D73</f>
        <v>3299800.54</v>
      </c>
      <c r="E109" s="94">
        <f t="shared" si="36"/>
        <v>2193387.5699999998</v>
      </c>
      <c r="F109" s="94">
        <f t="shared" si="25"/>
        <v>73000</v>
      </c>
      <c r="G109" s="94">
        <f t="shared" si="36"/>
        <v>0</v>
      </c>
      <c r="H109" s="94">
        <f t="shared" si="36"/>
        <v>73000</v>
      </c>
      <c r="I109" s="94">
        <f t="shared" si="26"/>
        <v>0</v>
      </c>
      <c r="J109" s="94">
        <f t="shared" si="36"/>
        <v>0</v>
      </c>
      <c r="K109" s="94">
        <f t="shared" si="36"/>
        <v>0</v>
      </c>
      <c r="L109" s="94">
        <f t="shared" si="33"/>
        <v>73000</v>
      </c>
      <c r="M109" s="94">
        <f t="shared" si="31"/>
        <v>3372800.54</v>
      </c>
      <c r="N109" s="66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</row>
    <row r="110" spans="1:49" s="22" customFormat="1">
      <c r="A110" s="64" t="s">
        <v>4</v>
      </c>
      <c r="B110" s="65"/>
      <c r="C110" s="94">
        <f>C7-C109</f>
        <v>-164921.05000000005</v>
      </c>
      <c r="D110" s="94">
        <f>D7-D109</f>
        <v>-159340.91000000015</v>
      </c>
      <c r="E110" s="94">
        <f>E7-E109</f>
        <v>-23253.649999999907</v>
      </c>
      <c r="F110" s="94">
        <f t="shared" si="25"/>
        <v>0</v>
      </c>
      <c r="G110" s="94">
        <f>G7-G109</f>
        <v>0</v>
      </c>
      <c r="H110" s="94">
        <f>H7-H109</f>
        <v>0</v>
      </c>
      <c r="I110" s="94">
        <f t="shared" si="26"/>
        <v>0</v>
      </c>
      <c r="J110" s="94">
        <f>J7-J109</f>
        <v>0</v>
      </c>
      <c r="K110" s="94">
        <f>K7-K109</f>
        <v>0</v>
      </c>
      <c r="L110" s="94">
        <f t="shared" si="33"/>
        <v>0</v>
      </c>
      <c r="M110" s="94">
        <f t="shared" ref="M110:M125" si="37">D110+L110</f>
        <v>-159340.91000000015</v>
      </c>
      <c r="N110" s="116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</row>
    <row r="111" spans="1:49" s="22" customFormat="1" ht="14.25">
      <c r="A111" s="64" t="s">
        <v>16</v>
      </c>
      <c r="B111" s="65" t="s">
        <v>82</v>
      </c>
      <c r="C111" s="94">
        <f>C112+C115+C118+C119+C120+C121</f>
        <v>0</v>
      </c>
      <c r="D111" s="94">
        <f t="shared" ref="D111:K111" si="38">D112+D115+D118+D119+D120+D121</f>
        <v>0</v>
      </c>
      <c r="E111" s="94">
        <f t="shared" si="38"/>
        <v>0</v>
      </c>
      <c r="F111" s="94">
        <f t="shared" si="38"/>
        <v>0</v>
      </c>
      <c r="G111" s="97">
        <f t="shared" si="38"/>
        <v>0</v>
      </c>
      <c r="H111" s="97">
        <f t="shared" si="38"/>
        <v>0</v>
      </c>
      <c r="I111" s="94">
        <f t="shared" si="38"/>
        <v>0</v>
      </c>
      <c r="J111" s="97">
        <f t="shared" si="38"/>
        <v>0</v>
      </c>
      <c r="K111" s="97">
        <f t="shared" si="38"/>
        <v>0</v>
      </c>
      <c r="L111" s="94">
        <f t="shared" ref="L111:L125" si="39">F111+I111</f>
        <v>0</v>
      </c>
      <c r="M111" s="94">
        <f t="shared" si="37"/>
        <v>0</v>
      </c>
      <c r="N111" s="118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</row>
    <row r="112" spans="1:49" s="18" customFormat="1" ht="30">
      <c r="A112" s="57" t="s">
        <v>83</v>
      </c>
      <c r="B112" s="5"/>
      <c r="C112" s="95">
        <f t="shared" ref="C112:K112" si="40">C113+C114</f>
        <v>0</v>
      </c>
      <c r="D112" s="95">
        <f t="shared" si="40"/>
        <v>0</v>
      </c>
      <c r="E112" s="95">
        <f t="shared" si="40"/>
        <v>0</v>
      </c>
      <c r="F112" s="95">
        <f t="shared" si="40"/>
        <v>0</v>
      </c>
      <c r="G112" s="105">
        <f t="shared" si="40"/>
        <v>0</v>
      </c>
      <c r="H112" s="105">
        <f t="shared" si="40"/>
        <v>0</v>
      </c>
      <c r="I112" s="95">
        <f t="shared" si="40"/>
        <v>0</v>
      </c>
      <c r="J112" s="105">
        <f t="shared" si="40"/>
        <v>0</v>
      </c>
      <c r="K112" s="105">
        <f t="shared" si="40"/>
        <v>0</v>
      </c>
      <c r="L112" s="100">
        <f t="shared" si="39"/>
        <v>0</v>
      </c>
      <c r="M112" s="119">
        <f t="shared" si="37"/>
        <v>0</v>
      </c>
      <c r="N112" s="39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</row>
    <row r="113" spans="1:14" s="18" customFormat="1">
      <c r="A113" s="57" t="s">
        <v>21</v>
      </c>
      <c r="B113" s="5"/>
      <c r="C113" s="36"/>
      <c r="D113" s="36">
        <v>0</v>
      </c>
      <c r="E113" s="36"/>
      <c r="F113" s="100">
        <f>G113+H113</f>
        <v>0</v>
      </c>
      <c r="G113" s="51"/>
      <c r="H113" s="51"/>
      <c r="I113" s="100">
        <f>J113+K113</f>
        <v>0</v>
      </c>
      <c r="J113" s="51"/>
      <c r="K113" s="51"/>
      <c r="L113" s="100">
        <f t="shared" si="39"/>
        <v>0</v>
      </c>
      <c r="M113" s="95">
        <f t="shared" si="37"/>
        <v>0</v>
      </c>
      <c r="N113" s="36"/>
    </row>
    <row r="114" spans="1:14" s="18" customFormat="1">
      <c r="A114" s="57" t="s">
        <v>17</v>
      </c>
      <c r="B114" s="5"/>
      <c r="C114" s="36"/>
      <c r="D114" s="36">
        <v>0</v>
      </c>
      <c r="E114" s="36"/>
      <c r="F114" s="95">
        <f>G114+H114</f>
        <v>0</v>
      </c>
      <c r="G114" s="50"/>
      <c r="H114" s="50"/>
      <c r="I114" s="100">
        <f>J114+K114</f>
        <v>0</v>
      </c>
      <c r="J114" s="50"/>
      <c r="K114" s="50"/>
      <c r="L114" s="100">
        <f t="shared" si="39"/>
        <v>0</v>
      </c>
      <c r="M114" s="95">
        <f t="shared" si="37"/>
        <v>0</v>
      </c>
      <c r="N114" s="36"/>
    </row>
    <row r="115" spans="1:14" s="18" customFormat="1">
      <c r="A115" s="57" t="s">
        <v>84</v>
      </c>
      <c r="B115" s="5"/>
      <c r="C115" s="95">
        <f t="shared" ref="C115:J115" si="41">C116+C117</f>
        <v>0</v>
      </c>
      <c r="D115" s="95">
        <f>D116+D117</f>
        <v>0</v>
      </c>
      <c r="E115" s="95">
        <f>E116+E117</f>
        <v>0</v>
      </c>
      <c r="F115" s="95">
        <f t="shared" si="41"/>
        <v>0</v>
      </c>
      <c r="G115" s="105">
        <f t="shared" si="41"/>
        <v>0</v>
      </c>
      <c r="H115" s="105">
        <f t="shared" si="41"/>
        <v>0</v>
      </c>
      <c r="I115" s="95">
        <f t="shared" si="41"/>
        <v>0</v>
      </c>
      <c r="J115" s="105">
        <f t="shared" si="41"/>
        <v>0</v>
      </c>
      <c r="K115" s="105">
        <f>K116+K117</f>
        <v>0</v>
      </c>
      <c r="L115" s="95">
        <f t="shared" si="39"/>
        <v>0</v>
      </c>
      <c r="M115" s="95">
        <f t="shared" si="37"/>
        <v>0</v>
      </c>
      <c r="N115" s="36"/>
    </row>
    <row r="116" spans="1:14" s="18" customFormat="1">
      <c r="A116" s="57" t="s">
        <v>18</v>
      </c>
      <c r="B116" s="5"/>
      <c r="C116" s="36"/>
      <c r="D116" s="36"/>
      <c r="E116" s="36"/>
      <c r="F116" s="100">
        <f t="shared" ref="F116:F121" si="42">G116+H116</f>
        <v>0</v>
      </c>
      <c r="G116" s="50"/>
      <c r="H116" s="50"/>
      <c r="I116" s="95">
        <f t="shared" ref="I116:I121" si="43">J116+K116</f>
        <v>0</v>
      </c>
      <c r="J116" s="50"/>
      <c r="K116" s="50"/>
      <c r="L116" s="100">
        <f t="shared" si="39"/>
        <v>0</v>
      </c>
      <c r="M116" s="95">
        <f t="shared" si="37"/>
        <v>0</v>
      </c>
      <c r="N116" s="36"/>
    </row>
    <row r="117" spans="1:14" s="18" customFormat="1">
      <c r="A117" s="57" t="s">
        <v>19</v>
      </c>
      <c r="B117" s="5"/>
      <c r="C117" s="36"/>
      <c r="D117" s="36"/>
      <c r="E117" s="36"/>
      <c r="F117" s="100">
        <f t="shared" si="42"/>
        <v>0</v>
      </c>
      <c r="G117" s="50"/>
      <c r="H117" s="50"/>
      <c r="I117" s="100">
        <f t="shared" si="43"/>
        <v>0</v>
      </c>
      <c r="J117" s="50"/>
      <c r="K117" s="50"/>
      <c r="L117" s="100">
        <f t="shared" si="39"/>
        <v>0</v>
      </c>
      <c r="M117" s="95">
        <f t="shared" si="37"/>
        <v>0</v>
      </c>
      <c r="N117" s="36"/>
    </row>
    <row r="118" spans="1:14" s="18" customFormat="1">
      <c r="A118" s="57" t="s">
        <v>85</v>
      </c>
      <c r="B118" s="5"/>
      <c r="C118" s="36"/>
      <c r="D118" s="36"/>
      <c r="E118" s="36"/>
      <c r="F118" s="100">
        <f t="shared" si="42"/>
        <v>0</v>
      </c>
      <c r="G118" s="50"/>
      <c r="H118" s="50"/>
      <c r="I118" s="100">
        <f t="shared" si="43"/>
        <v>0</v>
      </c>
      <c r="J118" s="50"/>
      <c r="K118" s="50"/>
      <c r="L118" s="100">
        <f t="shared" si="39"/>
        <v>0</v>
      </c>
      <c r="M118" s="95">
        <f t="shared" si="37"/>
        <v>0</v>
      </c>
      <c r="N118" s="36"/>
    </row>
    <row r="119" spans="1:14" s="18" customFormat="1">
      <c r="A119" s="57" t="s">
        <v>86</v>
      </c>
      <c r="B119" s="5"/>
      <c r="C119" s="36"/>
      <c r="D119" s="38">
        <v>0</v>
      </c>
      <c r="E119" s="38"/>
      <c r="F119" s="100">
        <f t="shared" si="42"/>
        <v>0</v>
      </c>
      <c r="G119" s="50"/>
      <c r="H119" s="50"/>
      <c r="I119" s="100">
        <f t="shared" si="43"/>
        <v>0</v>
      </c>
      <c r="J119" s="50"/>
      <c r="K119" s="50"/>
      <c r="L119" s="100">
        <f t="shared" si="39"/>
        <v>0</v>
      </c>
      <c r="M119" s="119">
        <f t="shared" si="37"/>
        <v>0</v>
      </c>
      <c r="N119" s="36"/>
    </row>
    <row r="120" spans="1:14" s="18" customFormat="1" ht="30">
      <c r="A120" s="57" t="s">
        <v>87</v>
      </c>
      <c r="B120" s="5"/>
      <c r="C120" s="36"/>
      <c r="D120" s="38"/>
      <c r="E120" s="38"/>
      <c r="F120" s="100">
        <f t="shared" si="42"/>
        <v>0</v>
      </c>
      <c r="G120" s="51"/>
      <c r="H120" s="51"/>
      <c r="I120" s="100">
        <f t="shared" si="43"/>
        <v>0</v>
      </c>
      <c r="J120" s="51"/>
      <c r="K120" s="51"/>
      <c r="L120" s="100">
        <f t="shared" si="39"/>
        <v>0</v>
      </c>
      <c r="M120" s="100">
        <f t="shared" si="37"/>
        <v>0</v>
      </c>
      <c r="N120" s="36"/>
    </row>
    <row r="121" spans="1:14" s="18" customFormat="1">
      <c r="A121" s="57" t="s">
        <v>88</v>
      </c>
      <c r="B121" s="5"/>
      <c r="C121" s="36"/>
      <c r="D121" s="37"/>
      <c r="E121" s="37"/>
      <c r="F121" s="100">
        <f t="shared" si="42"/>
        <v>0</v>
      </c>
      <c r="G121" s="51"/>
      <c r="H121" s="51"/>
      <c r="I121" s="100">
        <f t="shared" si="43"/>
        <v>0</v>
      </c>
      <c r="J121" s="51"/>
      <c r="K121" s="51"/>
      <c r="L121" s="95">
        <f t="shared" si="39"/>
        <v>0</v>
      </c>
      <c r="M121" s="99">
        <f t="shared" si="37"/>
        <v>0</v>
      </c>
      <c r="N121" s="36"/>
    </row>
    <row r="122" spans="1:14" s="22" customFormat="1" ht="14.25">
      <c r="A122" s="58" t="s">
        <v>81</v>
      </c>
      <c r="B122" s="60"/>
      <c r="C122" s="38"/>
      <c r="D122" s="38"/>
      <c r="E122" s="38"/>
      <c r="F122" s="38"/>
      <c r="G122" s="80"/>
      <c r="H122" s="80"/>
      <c r="I122" s="38"/>
      <c r="J122" s="80"/>
      <c r="K122" s="80"/>
      <c r="L122" s="100">
        <f t="shared" si="39"/>
        <v>0</v>
      </c>
      <c r="M122" s="100">
        <f t="shared" si="37"/>
        <v>0</v>
      </c>
      <c r="N122" s="38"/>
    </row>
    <row r="123" spans="1:14" s="18" customFormat="1">
      <c r="A123" s="57" t="s">
        <v>27</v>
      </c>
      <c r="B123" s="63"/>
      <c r="C123" s="95">
        <f>C124+C125</f>
        <v>159340.91</v>
      </c>
      <c r="D123" s="95">
        <f>D124+D125</f>
        <v>159340.91</v>
      </c>
      <c r="E123" s="95">
        <f>E124+E125</f>
        <v>0</v>
      </c>
      <c r="F123" s="95">
        <f>G123+H123</f>
        <v>0</v>
      </c>
      <c r="G123" s="105">
        <f>G124+G125</f>
        <v>0</v>
      </c>
      <c r="H123" s="105">
        <f>H124+H125</f>
        <v>0</v>
      </c>
      <c r="I123" s="95">
        <f>J123+K123</f>
        <v>0</v>
      </c>
      <c r="J123" s="105">
        <f>J124+J125</f>
        <v>0</v>
      </c>
      <c r="K123" s="105">
        <f>K124+K125</f>
        <v>0</v>
      </c>
      <c r="L123" s="95">
        <f>F123+I123</f>
        <v>0</v>
      </c>
      <c r="M123" s="95">
        <f>D123+L123</f>
        <v>159340.91</v>
      </c>
      <c r="N123" s="36"/>
    </row>
    <row r="124" spans="1:14" s="18" customFormat="1" ht="30">
      <c r="A124" s="57" t="s">
        <v>50</v>
      </c>
      <c r="B124" s="5"/>
      <c r="C124" s="36"/>
      <c r="D124" s="36"/>
      <c r="E124" s="36"/>
      <c r="F124" s="95">
        <f>G124+H124</f>
        <v>0</v>
      </c>
      <c r="G124" s="50"/>
      <c r="H124" s="50"/>
      <c r="I124" s="95">
        <f>J124+K124</f>
        <v>0</v>
      </c>
      <c r="J124" s="50"/>
      <c r="K124" s="50"/>
      <c r="L124" s="95">
        <f t="shared" si="39"/>
        <v>0</v>
      </c>
      <c r="M124" s="95">
        <f>D124+L124</f>
        <v>0</v>
      </c>
      <c r="N124" s="36"/>
    </row>
    <row r="125" spans="1:14" s="18" customFormat="1">
      <c r="A125" s="57" t="s">
        <v>28</v>
      </c>
      <c r="B125" s="5"/>
      <c r="C125" s="36">
        <v>159340.91</v>
      </c>
      <c r="D125" s="36">
        <v>159340.91</v>
      </c>
      <c r="E125" s="36"/>
      <c r="F125" s="95">
        <f>G125+H125</f>
        <v>0</v>
      </c>
      <c r="G125" s="50"/>
      <c r="H125" s="50"/>
      <c r="I125" s="95">
        <f>J125+K125</f>
        <v>0</v>
      </c>
      <c r="J125" s="50"/>
      <c r="K125" s="50"/>
      <c r="L125" s="95">
        <f t="shared" si="39"/>
        <v>0</v>
      </c>
      <c r="M125" s="95">
        <f t="shared" si="37"/>
        <v>159340.91</v>
      </c>
      <c r="N125" s="36"/>
    </row>
    <row r="126" spans="1:14" s="18" customFormat="1">
      <c r="A126" s="57" t="s">
        <v>162</v>
      </c>
      <c r="B126" s="5"/>
      <c r="C126" s="36"/>
      <c r="D126" s="36"/>
      <c r="E126" s="36"/>
      <c r="F126" s="36"/>
      <c r="G126" s="50"/>
      <c r="H126" s="50"/>
      <c r="I126" s="36"/>
      <c r="J126" s="50"/>
      <c r="K126" s="50"/>
      <c r="L126" s="36"/>
      <c r="M126" s="36"/>
      <c r="N126" s="44"/>
    </row>
    <row r="127" spans="1:14" s="18" customFormat="1" ht="85.5" customHeight="1">
      <c r="A127" s="57" t="s">
        <v>106</v>
      </c>
      <c r="B127" s="5" t="s">
        <v>156</v>
      </c>
      <c r="C127" s="95">
        <f>C110/(C7-C32-C126)*100</f>
        <v>-12.316107540949604</v>
      </c>
      <c r="D127" s="95">
        <f>D110/(D7-D32-D126)*100</f>
        <v>-12.507135792778664</v>
      </c>
      <c r="E127" s="95">
        <f>E110/(E7-E32-E126)*100</f>
        <v>-3.7333500860855531</v>
      </c>
      <c r="F127" s="36"/>
      <c r="G127" s="50"/>
      <c r="H127" s="50"/>
      <c r="I127" s="36"/>
      <c r="J127" s="50"/>
      <c r="K127" s="50"/>
      <c r="L127" s="36"/>
      <c r="M127" s="95">
        <f>M110/(M7-M32-M126)*100</f>
        <v>-11.829317743132901</v>
      </c>
      <c r="N127" s="36"/>
    </row>
    <row r="128" spans="1:14" s="18" customFormat="1" ht="42.75" hidden="1">
      <c r="A128" s="1" t="s">
        <v>29</v>
      </c>
      <c r="B128" s="5"/>
      <c r="C128" s="6"/>
      <c r="D128" s="106">
        <f>D111</f>
        <v>0</v>
      </c>
      <c r="E128" s="106">
        <f>E111</f>
        <v>0</v>
      </c>
      <c r="F128" s="20"/>
      <c r="G128" s="52"/>
      <c r="H128" s="52"/>
      <c r="I128" s="20"/>
      <c r="J128" s="107">
        <f>J111</f>
        <v>0</v>
      </c>
      <c r="K128" s="107">
        <f>K111</f>
        <v>0</v>
      </c>
      <c r="L128" s="106">
        <f>L111</f>
        <v>0</v>
      </c>
      <c r="M128" s="106">
        <f>M111</f>
        <v>0</v>
      </c>
      <c r="N128" s="23"/>
    </row>
    <row r="129" spans="1:14" s="18" customFormat="1" hidden="1">
      <c r="A129" s="2"/>
      <c r="B129" s="7"/>
      <c r="C129" s="8"/>
      <c r="D129" s="8"/>
      <c r="E129" s="8"/>
      <c r="F129" s="8"/>
      <c r="G129" s="53"/>
      <c r="H129" s="53"/>
      <c r="I129" s="8"/>
      <c r="J129" s="53"/>
      <c r="K129" s="53"/>
      <c r="L129" s="24"/>
      <c r="M129" s="8"/>
      <c r="N129" s="23"/>
    </row>
    <row r="130" spans="1:14" s="18" customFormat="1">
      <c r="A130" s="2"/>
      <c r="B130" s="7"/>
      <c r="C130" s="8"/>
      <c r="D130" s="8"/>
      <c r="E130" s="8"/>
      <c r="F130" s="8"/>
      <c r="G130" s="53"/>
      <c r="H130" s="53"/>
      <c r="I130" s="8"/>
      <c r="J130" s="53"/>
      <c r="K130" s="53"/>
      <c r="L130" s="24"/>
      <c r="M130" s="8"/>
      <c r="N130" s="23"/>
    </row>
    <row r="131" spans="1:14" s="18" customFormat="1">
      <c r="A131" s="2"/>
      <c r="B131" s="7"/>
      <c r="C131" s="8"/>
      <c r="D131" s="8"/>
      <c r="E131" s="8"/>
      <c r="F131" s="8"/>
      <c r="G131" s="53"/>
      <c r="H131" s="53"/>
      <c r="I131" s="8"/>
      <c r="J131" s="53"/>
      <c r="K131" s="53"/>
      <c r="L131" s="24"/>
      <c r="M131" s="8"/>
      <c r="N131" s="23"/>
    </row>
    <row r="132" spans="1:14" s="18" customFormat="1">
      <c r="A132" s="2"/>
      <c r="B132" s="7"/>
      <c r="C132" s="8"/>
      <c r="D132" s="8"/>
      <c r="E132" s="8"/>
      <c r="F132" s="8"/>
      <c r="G132" s="53"/>
      <c r="H132" s="53"/>
      <c r="I132" s="8"/>
      <c r="J132" s="53"/>
      <c r="K132" s="53"/>
      <c r="L132" s="24"/>
      <c r="M132" s="8"/>
      <c r="N132" s="23"/>
    </row>
    <row r="133" spans="1:14" s="18" customFormat="1">
      <c r="A133" s="3"/>
      <c r="B133" s="9"/>
      <c r="C133" s="10"/>
      <c r="D133" s="8"/>
      <c r="E133" s="8"/>
      <c r="F133" s="8"/>
      <c r="G133" s="53"/>
      <c r="H133" s="53"/>
      <c r="I133" s="8"/>
      <c r="J133" s="53"/>
      <c r="K133" s="53"/>
      <c r="L133" s="24"/>
      <c r="M133" s="8"/>
      <c r="N133" s="23"/>
    </row>
    <row r="134" spans="1:14">
      <c r="A134" s="2"/>
      <c r="B134" s="7"/>
      <c r="C134" s="8"/>
      <c r="D134" s="8"/>
      <c r="E134" s="8"/>
      <c r="F134" s="8"/>
      <c r="G134" s="53"/>
      <c r="H134" s="53"/>
      <c r="I134" s="8"/>
      <c r="J134" s="53"/>
      <c r="K134" s="53"/>
      <c r="L134" s="24"/>
      <c r="M134" s="8"/>
      <c r="N134" s="25"/>
    </row>
    <row r="135" spans="1:14">
      <c r="A135" s="4"/>
      <c r="B135" s="11"/>
      <c r="C135" s="12"/>
      <c r="D135" s="12"/>
      <c r="E135" s="12"/>
      <c r="F135" s="12"/>
      <c r="G135" s="54"/>
      <c r="H135" s="54"/>
      <c r="I135" s="12"/>
      <c r="J135" s="54"/>
      <c r="K135" s="54"/>
      <c r="L135" s="24"/>
      <c r="M135" s="12"/>
      <c r="N135" s="25"/>
    </row>
    <row r="136" spans="1:14">
      <c r="A136" s="4"/>
      <c r="B136" s="11"/>
      <c r="C136" s="12"/>
      <c r="D136" s="12"/>
      <c r="E136" s="12"/>
      <c r="F136" s="12"/>
      <c r="G136" s="54"/>
      <c r="H136" s="54"/>
      <c r="I136" s="12"/>
      <c r="J136" s="54"/>
      <c r="K136" s="54"/>
      <c r="L136" s="24"/>
      <c r="M136" s="12"/>
      <c r="N136" s="25"/>
    </row>
    <row r="137" spans="1:14">
      <c r="A137" s="26"/>
      <c r="B137" s="27"/>
      <c r="C137" s="28"/>
      <c r="D137" s="28"/>
      <c r="E137" s="28"/>
      <c r="F137" s="28"/>
      <c r="G137" s="55"/>
      <c r="H137" s="55"/>
      <c r="I137" s="28"/>
      <c r="J137" s="55"/>
      <c r="K137" s="55"/>
      <c r="L137" s="24"/>
      <c r="M137" s="28"/>
    </row>
    <row r="138" spans="1:14">
      <c r="M138" s="32"/>
    </row>
  </sheetData>
  <sheetProtection password="CF7A" sheet="1" formatCells="0" formatColumns="0" formatRows="0" insertRows="0" sort="0" autoFilter="0" pivotTables="0"/>
  <mergeCells count="8">
    <mergeCell ref="D4:D5"/>
    <mergeCell ref="A2:N2"/>
    <mergeCell ref="M4:M5"/>
    <mergeCell ref="N4:N5"/>
    <mergeCell ref="E4:E5"/>
    <mergeCell ref="F4:L4"/>
    <mergeCell ref="A4:A5"/>
    <mergeCell ref="B4:B5"/>
  </mergeCells>
  <phoneticPr fontId="22" type="noConversion"/>
  <pageMargins left="0.78740157480314965" right="0.6692913385826772" top="0.6692913385826772" bottom="0.47244094488188981" header="0.55118110236220474" footer="0.15748031496062992"/>
  <pageSetup paperSize="8" scale="60" fitToHeight="0" orientation="landscape" r:id="rId1"/>
  <headerFooter differentFirst="1">
    <oddHeader>&amp;C&amp;P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для уточнений бюджета</vt:lpstr>
      <vt:lpstr>'Форма для уточнений бюджета'!Заголовки_для_печати</vt:lpstr>
      <vt:lpstr>'Форма для уточнений бюджета'!Область_печати</vt:lpstr>
    </vt:vector>
  </TitlesOfParts>
  <Company>Департамент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В. Рачкова</dc:creator>
  <cp:lastModifiedBy>Admin</cp:lastModifiedBy>
  <cp:lastPrinted>2018-10-26T05:30:13Z</cp:lastPrinted>
  <dcterms:created xsi:type="dcterms:W3CDTF">2010-10-01T10:15:42Z</dcterms:created>
  <dcterms:modified xsi:type="dcterms:W3CDTF">2019-08-09T05:26:22Z</dcterms:modified>
</cp:coreProperties>
</file>